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3" r:id="rId1"/>
  </sheets>
  <definedNames>
    <definedName name="_xlnm._FilterDatabase" localSheetId="0" hidden="1">表!$A$2:$F$76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<sst xmlns="http://schemas.openxmlformats.org/spreadsheetml/2006/main" count="266" uniqueCount="164">
  <si>
    <t xml:space="preserve">2024年三亚市榆红医院校园考核招聘员额制工作人员考核成绩
</t>
  </si>
  <si>
    <t>序号</t>
  </si>
  <si>
    <t>报考岗位</t>
  </si>
  <si>
    <t>身份证号</t>
  </si>
  <si>
    <t>姓名</t>
  </si>
  <si>
    <t>成绩</t>
  </si>
  <si>
    <t>备注</t>
  </si>
  <si>
    <t>1</t>
  </si>
  <si>
    <t>0102_康复医师</t>
  </si>
  <si>
    <t>460********922</t>
  </si>
  <si>
    <t>缺考</t>
  </si>
  <si>
    <t>2</t>
  </si>
  <si>
    <t>0103_中医医师</t>
  </si>
  <si>
    <t>460********032</t>
  </si>
  <si>
    <t>3</t>
  </si>
  <si>
    <t>412********428</t>
  </si>
  <si>
    <t>4</t>
  </si>
  <si>
    <t>412********120</t>
  </si>
  <si>
    <t>5</t>
  </si>
  <si>
    <t>210********040</t>
  </si>
  <si>
    <t>6</t>
  </si>
  <si>
    <t>0104_中医针灸推拿医师（一）</t>
  </si>
  <si>
    <t>469********614</t>
  </si>
  <si>
    <t>7</t>
  </si>
  <si>
    <t>0105_中医针灸推拿医师（二）</t>
  </si>
  <si>
    <t>130********327</t>
  </si>
  <si>
    <t>8</t>
  </si>
  <si>
    <t>410********524</t>
  </si>
  <si>
    <t>9</t>
  </si>
  <si>
    <t>460********525</t>
  </si>
  <si>
    <t>10</t>
  </si>
  <si>
    <t>0107_神经内科医师（二）</t>
  </si>
  <si>
    <t>410********011</t>
  </si>
  <si>
    <t>11</t>
  </si>
  <si>
    <t>430********447</t>
  </si>
  <si>
    <t>12</t>
  </si>
  <si>
    <t>460********425</t>
  </si>
  <si>
    <t>13</t>
  </si>
  <si>
    <t>460********615</t>
  </si>
  <si>
    <t>14</t>
  </si>
  <si>
    <t>0108_全科医师</t>
  </si>
  <si>
    <t>432********629</t>
  </si>
  <si>
    <t>15</t>
  </si>
  <si>
    <t>610********814</t>
  </si>
  <si>
    <t>16</t>
  </si>
  <si>
    <t>0110_麻醉医师</t>
  </si>
  <si>
    <t>460********345</t>
  </si>
  <si>
    <t>17</t>
  </si>
  <si>
    <t>0112_药师</t>
  </si>
  <si>
    <t>460********063</t>
  </si>
  <si>
    <t>18</t>
  </si>
  <si>
    <t>469********728</t>
  </si>
  <si>
    <t>19</t>
  </si>
  <si>
    <t>0113_检验科技师</t>
  </si>
  <si>
    <t>460********41X</t>
  </si>
  <si>
    <t>20</t>
  </si>
  <si>
    <t>460********419</t>
  </si>
  <si>
    <t>21</t>
  </si>
  <si>
    <t>460********646</t>
  </si>
  <si>
    <t>22</t>
  </si>
  <si>
    <t>460********24X</t>
  </si>
  <si>
    <t>23</t>
  </si>
  <si>
    <t>460********821</t>
  </si>
  <si>
    <t>24</t>
  </si>
  <si>
    <t>0118_护士</t>
  </si>
  <si>
    <t>460********366</t>
  </si>
  <si>
    <t>25</t>
  </si>
  <si>
    <t>460********214</t>
  </si>
  <si>
    <t>26</t>
  </si>
  <si>
    <t>232********022</t>
  </si>
  <si>
    <t>27</t>
  </si>
  <si>
    <t>140********017</t>
  </si>
  <si>
    <t>28</t>
  </si>
  <si>
    <t>460********612</t>
  </si>
  <si>
    <t>29</t>
  </si>
  <si>
    <t>469********238</t>
  </si>
  <si>
    <t>30</t>
  </si>
  <si>
    <t>460********717</t>
  </si>
  <si>
    <t>31</t>
  </si>
  <si>
    <t>130********523</t>
  </si>
  <si>
    <t>32</t>
  </si>
  <si>
    <t>460********576</t>
  </si>
  <si>
    <t>33</t>
  </si>
  <si>
    <t>34</t>
  </si>
  <si>
    <t>460********245</t>
  </si>
  <si>
    <t>35</t>
  </si>
  <si>
    <t>460********882</t>
  </si>
  <si>
    <t>36</t>
  </si>
  <si>
    <t>632********548</t>
  </si>
  <si>
    <t>37</t>
  </si>
  <si>
    <t>469********413</t>
  </si>
  <si>
    <t>38</t>
  </si>
  <si>
    <t>460********616</t>
  </si>
  <si>
    <t>39</t>
  </si>
  <si>
    <t>469********050</t>
  </si>
  <si>
    <t>40</t>
  </si>
  <si>
    <t>460********785</t>
  </si>
  <si>
    <t>41</t>
  </si>
  <si>
    <t>460********802</t>
  </si>
  <si>
    <t>42</t>
  </si>
  <si>
    <t>430********665</t>
  </si>
  <si>
    <t>43</t>
  </si>
  <si>
    <t>460********224</t>
  </si>
  <si>
    <t>44</t>
  </si>
  <si>
    <t>460********44X</t>
  </si>
  <si>
    <t>45</t>
  </si>
  <si>
    <t>460********247</t>
  </si>
  <si>
    <t>46</t>
  </si>
  <si>
    <t>469********247</t>
  </si>
  <si>
    <t>47</t>
  </si>
  <si>
    <t>460********42X</t>
  </si>
  <si>
    <t>48</t>
  </si>
  <si>
    <t>533********225</t>
  </si>
  <si>
    <t>49</t>
  </si>
  <si>
    <t>522********826</t>
  </si>
  <si>
    <t>50</t>
  </si>
  <si>
    <t>460********029</t>
  </si>
  <si>
    <t>51</t>
  </si>
  <si>
    <t>460********625</t>
  </si>
  <si>
    <t>52</t>
  </si>
  <si>
    <t>230********829</t>
  </si>
  <si>
    <t>53</t>
  </si>
  <si>
    <t>460********268</t>
  </si>
  <si>
    <t>54</t>
  </si>
  <si>
    <t>469********822</t>
  </si>
  <si>
    <t>55</t>
  </si>
  <si>
    <t>469********622</t>
  </si>
  <si>
    <t>56</t>
  </si>
  <si>
    <t>469********526</t>
  </si>
  <si>
    <t>57</t>
  </si>
  <si>
    <t>460********269</t>
  </si>
  <si>
    <t>58</t>
  </si>
  <si>
    <t>460********022</t>
  </si>
  <si>
    <t>59</t>
  </si>
  <si>
    <t>469********940</t>
  </si>
  <si>
    <t>60</t>
  </si>
  <si>
    <t>469********928</t>
  </si>
  <si>
    <t>61</t>
  </si>
  <si>
    <t>469********71X</t>
  </si>
  <si>
    <t>62</t>
  </si>
  <si>
    <t>460********085</t>
  </si>
  <si>
    <t>63</t>
  </si>
  <si>
    <t>460********823</t>
  </si>
  <si>
    <t>64</t>
  </si>
  <si>
    <t>460********960</t>
  </si>
  <si>
    <t>65</t>
  </si>
  <si>
    <t>460********326</t>
  </si>
  <si>
    <t>66</t>
  </si>
  <si>
    <t>460********828</t>
  </si>
  <si>
    <t>67</t>
  </si>
  <si>
    <t>460********826</t>
  </si>
  <si>
    <t>68</t>
  </si>
  <si>
    <t>69</t>
  </si>
  <si>
    <t>460********583</t>
  </si>
  <si>
    <t>70</t>
  </si>
  <si>
    <t>469********140</t>
  </si>
  <si>
    <t>71</t>
  </si>
  <si>
    <t>460********225</t>
  </si>
  <si>
    <t>72</t>
  </si>
  <si>
    <t>460********424</t>
  </si>
  <si>
    <t>73</t>
  </si>
  <si>
    <t>460********340</t>
  </si>
  <si>
    <t>74</t>
  </si>
  <si>
    <t>469********420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</si>
</sst>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pane ySplit="2" topLeftCell="A23" activePane="bottomLeft" state="frozen"/>
      <selection/>
      <selection pane="bottomLeft" activeCell="G23" sqref="G23"/>
    </sheetView>
  </sheetViews>
  <sheetFormatPr defaultColWidth="14.3796296296296" defaultRowHeight="33" customHeight="1" outlineLevelCol="5"/>
  <cols>
    <col min="1" max="1" width="6.62962962962963" style="3" customWidth="1"/>
    <col min="2" max="2" width="34.6666666666667" style="2" customWidth="1"/>
    <col min="3" max="3" width="28.3333333333333" style="2" customWidth="1"/>
    <col min="4" max="4" width="13.6666666666667" style="2" customWidth="1"/>
    <col min="5" max="5" width="16.8888888888889" style="4" customWidth="1"/>
    <col min="6" max="6" width="15.1111111111111" style="2" customWidth="1"/>
    <col min="7" max="16378" width="14.3796296296296" style="5" customWidth="1"/>
    <col min="16379" max="16384" width="14.3796296296296" style="5"/>
  </cols>
  <sheetData>
    <row r="1" s="1" customFormat="1" ht="34" customHeight="1" spans="1:6">
      <c r="A1" s="6" t="s">
        <v>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s="2" customFormat="1" customHeight="1" spans="1:6">
      <c r="A3" s="12" t="s">
        <v>7</v>
      </c>
      <c r="B3" s="13" t="s">
        <v>8</v>
      </c>
      <c r="C3" s="13" t="s">
        <v>9</v>
      </c>
      <c r="D3" s="13" t="str">
        <f>"李小凤"</f>
        <v>李小凤</v>
      </c>
      <c r="E3" s="14"/>
      <c r="F3" s="15" t="s">
        <v>10</v>
      </c>
    </row>
    <row r="4" s="2" customFormat="1" customHeight="1" spans="1:6">
      <c r="A4" s="12" t="s">
        <v>11</v>
      </c>
      <c r="B4" s="13" t="s">
        <v>12</v>
      </c>
      <c r="C4" s="13" t="s">
        <v>13</v>
      </c>
      <c r="D4" s="13" t="str">
        <f>"蔡仁杰"</f>
        <v>蔡仁杰</v>
      </c>
      <c r="E4" s="14">
        <v>73</v>
      </c>
      <c r="F4" s="15"/>
    </row>
    <row r="5" s="2" customFormat="1" customHeight="1" spans="1:6">
      <c r="A5" s="12" t="s">
        <v>14</v>
      </c>
      <c r="B5" s="13" t="s">
        <v>12</v>
      </c>
      <c r="C5" s="13" t="s">
        <v>15</v>
      </c>
      <c r="D5" s="13" t="str">
        <f>"赵冬梅"</f>
        <v>赵冬梅</v>
      </c>
      <c r="E5" s="14">
        <v>67.67</v>
      </c>
      <c r="F5" s="15"/>
    </row>
    <row r="6" s="2" customFormat="1" customHeight="1" spans="1:6">
      <c r="A6" s="12" t="s">
        <v>16</v>
      </c>
      <c r="B6" s="13" t="s">
        <v>12</v>
      </c>
      <c r="C6" s="13" t="s">
        <v>17</v>
      </c>
      <c r="D6" s="13" t="str">
        <f>"雷田田"</f>
        <v>雷田田</v>
      </c>
      <c r="E6" s="14"/>
      <c r="F6" s="15" t="s">
        <v>10</v>
      </c>
    </row>
    <row r="7" s="2" customFormat="1" customHeight="1" spans="1:6">
      <c r="A7" s="12" t="s">
        <v>18</v>
      </c>
      <c r="B7" s="13" t="s">
        <v>12</v>
      </c>
      <c r="C7" s="13" t="s">
        <v>19</v>
      </c>
      <c r="D7" s="13" t="str">
        <f>"王惠莹"</f>
        <v>王惠莹</v>
      </c>
      <c r="E7" s="14"/>
      <c r="F7" s="15" t="s">
        <v>10</v>
      </c>
    </row>
    <row r="8" s="2" customFormat="1" customHeight="1" spans="1:6">
      <c r="A8" s="12" t="s">
        <v>20</v>
      </c>
      <c r="B8" s="13" t="s">
        <v>21</v>
      </c>
      <c r="C8" s="13" t="s">
        <v>22</v>
      </c>
      <c r="D8" s="13" t="str">
        <f>"卢伟良"</f>
        <v>卢伟良</v>
      </c>
      <c r="E8" s="14">
        <v>67</v>
      </c>
      <c r="F8" s="15"/>
    </row>
    <row r="9" s="2" customFormat="1" customHeight="1" spans="1:6">
      <c r="A9" s="12" t="s">
        <v>23</v>
      </c>
      <c r="B9" s="13" t="s">
        <v>24</v>
      </c>
      <c r="C9" s="13" t="s">
        <v>25</v>
      </c>
      <c r="D9" s="13" t="str">
        <f>"田甜"</f>
        <v>田甜</v>
      </c>
      <c r="E9" s="14">
        <v>72.5</v>
      </c>
      <c r="F9" s="15"/>
    </row>
    <row r="10" s="2" customFormat="1" customHeight="1" spans="1:6">
      <c r="A10" s="12" t="s">
        <v>26</v>
      </c>
      <c r="B10" s="13" t="s">
        <v>24</v>
      </c>
      <c r="C10" s="13" t="s">
        <v>27</v>
      </c>
      <c r="D10" s="13" t="str">
        <f>"康晓娜"</f>
        <v>康晓娜</v>
      </c>
      <c r="E10" s="14">
        <v>65.67</v>
      </c>
      <c r="F10" s="15"/>
    </row>
    <row r="11" s="2" customFormat="1" customHeight="1" spans="1:6">
      <c r="A11" s="12" t="s">
        <v>28</v>
      </c>
      <c r="B11" s="13" t="s">
        <v>24</v>
      </c>
      <c r="C11" s="13" t="s">
        <v>29</v>
      </c>
      <c r="D11" s="13" t="str">
        <f>"洪梦颖"</f>
        <v>洪梦颖</v>
      </c>
      <c r="E11" s="14"/>
      <c r="F11" s="15" t="s">
        <v>10</v>
      </c>
    </row>
    <row r="12" s="2" customFormat="1" customHeight="1" spans="1:6">
      <c r="A12" s="12" t="s">
        <v>30</v>
      </c>
      <c r="B12" s="13" t="s">
        <v>31</v>
      </c>
      <c r="C12" s="13" t="s">
        <v>32</v>
      </c>
      <c r="D12" s="13" t="str">
        <f>"杨睿杰"</f>
        <v>杨睿杰</v>
      </c>
      <c r="E12" s="14">
        <v>76.67</v>
      </c>
      <c r="F12" s="15"/>
    </row>
    <row r="13" s="2" customFormat="1" customHeight="1" spans="1:6">
      <c r="A13" s="12" t="s">
        <v>33</v>
      </c>
      <c r="B13" s="13" t="s">
        <v>31</v>
      </c>
      <c r="C13" s="13" t="s">
        <v>34</v>
      </c>
      <c r="D13" s="13" t="str">
        <f>"熊亦璇"</f>
        <v>熊亦璇</v>
      </c>
      <c r="E13" s="14">
        <v>60.67</v>
      </c>
      <c r="F13" s="15"/>
    </row>
    <row r="14" s="2" customFormat="1" customHeight="1" spans="1:6">
      <c r="A14" s="12" t="s">
        <v>35</v>
      </c>
      <c r="B14" s="13" t="s">
        <v>31</v>
      </c>
      <c r="C14" s="13" t="s">
        <v>36</v>
      </c>
      <c r="D14" s="13" t="str">
        <f>"桂英"</f>
        <v>桂英</v>
      </c>
      <c r="E14" s="14">
        <v>49.33</v>
      </c>
      <c r="F14" s="16"/>
    </row>
    <row r="15" s="2" customFormat="1" customHeight="1" spans="1:6">
      <c r="A15" s="12" t="s">
        <v>37</v>
      </c>
      <c r="B15" s="13" t="s">
        <v>31</v>
      </c>
      <c r="C15" s="13" t="s">
        <v>38</v>
      </c>
      <c r="D15" s="13" t="str">
        <f>"李传发"</f>
        <v>李传发</v>
      </c>
      <c r="E15" s="14"/>
      <c r="F15" s="15" t="s">
        <v>10</v>
      </c>
    </row>
    <row r="16" s="2" customFormat="1" customHeight="1" spans="1:6">
      <c r="A16" s="12" t="s">
        <v>39</v>
      </c>
      <c r="B16" s="13" t="s">
        <v>40</v>
      </c>
      <c r="C16" s="13" t="s">
        <v>41</v>
      </c>
      <c r="D16" s="13" t="str">
        <f>"罗艳霞"</f>
        <v>罗艳霞</v>
      </c>
      <c r="E16" s="14">
        <v>75</v>
      </c>
      <c r="F16" s="15"/>
    </row>
    <row r="17" s="2" customFormat="1" customHeight="1" spans="1:6">
      <c r="A17" s="12" t="s">
        <v>42</v>
      </c>
      <c r="B17" s="13" t="s">
        <v>40</v>
      </c>
      <c r="C17" s="13" t="s">
        <v>43</v>
      </c>
      <c r="D17" s="13" t="str">
        <f>"舒玉锋"</f>
        <v>舒玉锋</v>
      </c>
      <c r="E17" s="14">
        <v>70</v>
      </c>
      <c r="F17" s="15"/>
    </row>
    <row r="18" s="2" customFormat="1" customHeight="1" spans="1:6">
      <c r="A18" s="12" t="s">
        <v>44</v>
      </c>
      <c r="B18" s="13" t="s">
        <v>45</v>
      </c>
      <c r="C18" s="13" t="s">
        <v>46</v>
      </c>
      <c r="D18" s="13" t="str">
        <f>"詹翠玥"</f>
        <v>詹翠玥</v>
      </c>
      <c r="E18" s="14"/>
      <c r="F18" s="15" t="s">
        <v>10</v>
      </c>
    </row>
    <row r="19" s="2" customFormat="1" customHeight="1" spans="1:6">
      <c r="A19" s="12" t="s">
        <v>47</v>
      </c>
      <c r="B19" s="13" t="s">
        <v>48</v>
      </c>
      <c r="C19" s="13" t="s">
        <v>49</v>
      </c>
      <c r="D19" s="13" t="str">
        <f>"龙芸鸾"</f>
        <v>龙芸鸾</v>
      </c>
      <c r="E19" s="14">
        <v>75</v>
      </c>
      <c r="F19" s="15"/>
    </row>
    <row r="20" s="2" customFormat="1" customHeight="1" spans="1:6">
      <c r="A20" s="12" t="s">
        <v>50</v>
      </c>
      <c r="B20" s="13" t="s">
        <v>48</v>
      </c>
      <c r="C20" s="13" t="s">
        <v>51</v>
      </c>
      <c r="D20" s="13" t="str">
        <f>"吴春雨"</f>
        <v>吴春雨</v>
      </c>
      <c r="E20" s="14"/>
      <c r="F20" s="15" t="s">
        <v>10</v>
      </c>
    </row>
    <row r="21" s="2" customFormat="1" customHeight="1" spans="1:6">
      <c r="A21" s="12" t="s">
        <v>52</v>
      </c>
      <c r="B21" s="13" t="s">
        <v>53</v>
      </c>
      <c r="C21" s="13" t="s">
        <v>54</v>
      </c>
      <c r="D21" s="13" t="str">
        <f>"卜保勤"</f>
        <v>卜保勤</v>
      </c>
      <c r="E21" s="14">
        <v>76</v>
      </c>
      <c r="F21" s="15"/>
    </row>
    <row r="22" s="2" customFormat="1" customHeight="1" spans="1:6">
      <c r="A22" s="12" t="s">
        <v>55</v>
      </c>
      <c r="B22" s="13" t="s">
        <v>53</v>
      </c>
      <c r="C22" s="13" t="s">
        <v>56</v>
      </c>
      <c r="D22" s="13" t="str">
        <f>"冯栋"</f>
        <v>冯栋</v>
      </c>
      <c r="E22" s="14">
        <v>49</v>
      </c>
      <c r="F22" s="16"/>
    </row>
    <row r="23" s="2" customFormat="1" customHeight="1" spans="1:6">
      <c r="A23" s="12" t="s">
        <v>57</v>
      </c>
      <c r="B23" s="13" t="s">
        <v>53</v>
      </c>
      <c r="C23" s="13" t="s">
        <v>58</v>
      </c>
      <c r="D23" s="13" t="str">
        <f>"李土玲"</f>
        <v>李土玲</v>
      </c>
      <c r="E23" s="14">
        <v>47.33</v>
      </c>
      <c r="F23" s="16"/>
    </row>
    <row r="24" s="2" customFormat="1" customHeight="1" spans="1:6">
      <c r="A24" s="12" t="s">
        <v>59</v>
      </c>
      <c r="B24" s="13" t="s">
        <v>53</v>
      </c>
      <c r="C24" s="13" t="s">
        <v>60</v>
      </c>
      <c r="D24" s="13" t="str">
        <f>"邱菲菲"</f>
        <v>邱菲菲</v>
      </c>
      <c r="E24" s="14"/>
      <c r="F24" s="15" t="s">
        <v>10</v>
      </c>
    </row>
    <row r="25" s="2" customFormat="1" customHeight="1" spans="1:6">
      <c r="A25" s="12" t="s">
        <v>61</v>
      </c>
      <c r="B25" s="13" t="s">
        <v>53</v>
      </c>
      <c r="C25" s="13" t="s">
        <v>62</v>
      </c>
      <c r="D25" s="13" t="str">
        <f>"黄秋阳"</f>
        <v>黄秋阳</v>
      </c>
      <c r="E25" s="14"/>
      <c r="F25" s="15" t="s">
        <v>10</v>
      </c>
    </row>
    <row r="26" s="2" customFormat="1" customHeight="1" spans="1:6">
      <c r="A26" s="12" t="s">
        <v>63</v>
      </c>
      <c r="B26" s="13" t="s">
        <v>64</v>
      </c>
      <c r="C26" s="13" t="s">
        <v>65</v>
      </c>
      <c r="D26" s="13" t="str">
        <f>"秦明蓉"</f>
        <v>秦明蓉</v>
      </c>
      <c r="E26" s="14">
        <v>86</v>
      </c>
      <c r="F26" s="15"/>
    </row>
    <row r="27" s="2" customFormat="1" customHeight="1" spans="1:6">
      <c r="A27" s="12" t="s">
        <v>66</v>
      </c>
      <c r="B27" s="13" t="s">
        <v>64</v>
      </c>
      <c r="C27" s="13" t="s">
        <v>67</v>
      </c>
      <c r="D27" s="13" t="str">
        <f>"蒋日贵"</f>
        <v>蒋日贵</v>
      </c>
      <c r="E27" s="14">
        <v>84.67</v>
      </c>
      <c r="F27" s="15"/>
    </row>
    <row r="28" s="2" customFormat="1" customHeight="1" spans="1:6">
      <c r="A28" s="12" t="s">
        <v>68</v>
      </c>
      <c r="B28" s="13" t="s">
        <v>64</v>
      </c>
      <c r="C28" s="13" t="s">
        <v>69</v>
      </c>
      <c r="D28" s="13" t="str">
        <f>"赵怡迪"</f>
        <v>赵怡迪</v>
      </c>
      <c r="E28" s="14">
        <v>83.33</v>
      </c>
      <c r="F28" s="15"/>
    </row>
    <row r="29" s="2" customFormat="1" customHeight="1" spans="1:6">
      <c r="A29" s="12" t="s">
        <v>70</v>
      </c>
      <c r="B29" s="13" t="s">
        <v>64</v>
      </c>
      <c r="C29" s="13" t="s">
        <v>71</v>
      </c>
      <c r="D29" s="13" t="str">
        <f>"冯强"</f>
        <v>冯强</v>
      </c>
      <c r="E29" s="14">
        <v>82.33</v>
      </c>
      <c r="F29" s="15"/>
    </row>
    <row r="30" s="2" customFormat="1" customHeight="1" spans="1:6">
      <c r="A30" s="12" t="s">
        <v>72</v>
      </c>
      <c r="B30" s="13" t="s">
        <v>64</v>
      </c>
      <c r="C30" s="13" t="s">
        <v>73</v>
      </c>
      <c r="D30" s="13" t="str">
        <f>"潘建志"</f>
        <v>潘建志</v>
      </c>
      <c r="E30" s="14">
        <v>81.33</v>
      </c>
      <c r="F30" s="15"/>
    </row>
    <row r="31" s="2" customFormat="1" customHeight="1" spans="1:6">
      <c r="A31" s="12" t="s">
        <v>74</v>
      </c>
      <c r="B31" s="13" t="s">
        <v>64</v>
      </c>
      <c r="C31" s="13" t="s">
        <v>75</v>
      </c>
      <c r="D31" s="13" t="str">
        <f>"符祥旭"</f>
        <v>符祥旭</v>
      </c>
      <c r="E31" s="14">
        <v>78.67</v>
      </c>
      <c r="F31" s="15"/>
    </row>
    <row r="32" s="2" customFormat="1" customHeight="1" spans="1:6">
      <c r="A32" s="12" t="s">
        <v>76</v>
      </c>
      <c r="B32" s="13" t="s">
        <v>64</v>
      </c>
      <c r="C32" s="13" t="s">
        <v>77</v>
      </c>
      <c r="D32" s="13" t="str">
        <f>"林境鸿"</f>
        <v>林境鸿</v>
      </c>
      <c r="E32" s="14">
        <v>78.67</v>
      </c>
      <c r="F32" s="15"/>
    </row>
    <row r="33" s="2" customFormat="1" customHeight="1" spans="1:6">
      <c r="A33" s="12" t="s">
        <v>78</v>
      </c>
      <c r="B33" s="13" t="s">
        <v>64</v>
      </c>
      <c r="C33" s="13" t="s">
        <v>79</v>
      </c>
      <c r="D33" s="13" t="str">
        <f>"郭文旭"</f>
        <v>郭文旭</v>
      </c>
      <c r="E33" s="14">
        <v>77.67</v>
      </c>
      <c r="F33" s="15"/>
    </row>
    <row r="34" s="2" customFormat="1" customHeight="1" spans="1:6">
      <c r="A34" s="12" t="s">
        <v>80</v>
      </c>
      <c r="B34" s="13" t="s">
        <v>64</v>
      </c>
      <c r="C34" s="13" t="s">
        <v>81</v>
      </c>
      <c r="D34" s="13" t="str">
        <f>"刘恒志"</f>
        <v>刘恒志</v>
      </c>
      <c r="E34" s="14">
        <v>76.67</v>
      </c>
      <c r="F34" s="15"/>
    </row>
    <row r="35" s="2" customFormat="1" customHeight="1" spans="1:6">
      <c r="A35" s="12" t="s">
        <v>82</v>
      </c>
      <c r="B35" s="13" t="s">
        <v>64</v>
      </c>
      <c r="C35" s="13" t="s">
        <v>29</v>
      </c>
      <c r="D35" s="13" t="str">
        <f>"黎晶蝶"</f>
        <v>黎晶蝶</v>
      </c>
      <c r="E35" s="14">
        <v>76.33</v>
      </c>
      <c r="F35" s="15"/>
    </row>
    <row r="36" s="2" customFormat="1" customHeight="1" spans="1:6">
      <c r="A36" s="12" t="s">
        <v>83</v>
      </c>
      <c r="B36" s="13" t="s">
        <v>64</v>
      </c>
      <c r="C36" s="13" t="s">
        <v>84</v>
      </c>
      <c r="D36" s="13" t="str">
        <f>"李淑瑾"</f>
        <v>李淑瑾</v>
      </c>
      <c r="E36" s="14">
        <v>76.33</v>
      </c>
      <c r="F36" s="15"/>
    </row>
    <row r="37" s="2" customFormat="1" customHeight="1" spans="1:6">
      <c r="A37" s="12" t="s">
        <v>85</v>
      </c>
      <c r="B37" s="13" t="s">
        <v>64</v>
      </c>
      <c r="C37" s="13" t="s">
        <v>86</v>
      </c>
      <c r="D37" s="13" t="str">
        <f>"吴香菊"</f>
        <v>吴香菊</v>
      </c>
      <c r="E37" s="14">
        <v>75.33</v>
      </c>
      <c r="F37" s="15"/>
    </row>
    <row r="38" s="2" customFormat="1" customHeight="1" spans="1:6">
      <c r="A38" s="12" t="s">
        <v>87</v>
      </c>
      <c r="B38" s="13" t="s">
        <v>64</v>
      </c>
      <c r="C38" s="13" t="s">
        <v>88</v>
      </c>
      <c r="D38" s="13" t="str">
        <f>"彭毛银措"</f>
        <v>彭毛银措</v>
      </c>
      <c r="E38" s="14">
        <v>72</v>
      </c>
      <c r="F38" s="15"/>
    </row>
    <row r="39" s="2" customFormat="1" customHeight="1" spans="1:6">
      <c r="A39" s="12" t="s">
        <v>89</v>
      </c>
      <c r="B39" s="13" t="s">
        <v>64</v>
      </c>
      <c r="C39" s="13" t="s">
        <v>90</v>
      </c>
      <c r="D39" s="13" t="str">
        <f>"陈吉帅"</f>
        <v>陈吉帅</v>
      </c>
      <c r="E39" s="14">
        <v>72</v>
      </c>
      <c r="F39" s="15"/>
    </row>
    <row r="40" s="2" customFormat="1" customHeight="1" spans="1:6">
      <c r="A40" s="12" t="s">
        <v>91</v>
      </c>
      <c r="B40" s="13" t="s">
        <v>64</v>
      </c>
      <c r="C40" s="13" t="s">
        <v>92</v>
      </c>
      <c r="D40" s="13" t="str">
        <f>"蔡笃茂"</f>
        <v>蔡笃茂</v>
      </c>
      <c r="E40" s="14">
        <v>72</v>
      </c>
      <c r="F40" s="15"/>
    </row>
    <row r="41" s="2" customFormat="1" customHeight="1" spans="1:6">
      <c r="A41" s="12" t="s">
        <v>93</v>
      </c>
      <c r="B41" s="13" t="s">
        <v>64</v>
      </c>
      <c r="C41" s="13" t="s">
        <v>94</v>
      </c>
      <c r="D41" s="13" t="str">
        <f>"王彬豪"</f>
        <v>王彬豪</v>
      </c>
      <c r="E41" s="14">
        <v>70.33</v>
      </c>
      <c r="F41" s="15"/>
    </row>
    <row r="42" s="2" customFormat="1" customHeight="1" spans="1:6">
      <c r="A42" s="12" t="s">
        <v>95</v>
      </c>
      <c r="B42" s="13" t="s">
        <v>64</v>
      </c>
      <c r="C42" s="13" t="s">
        <v>96</v>
      </c>
      <c r="D42" s="13" t="str">
        <f>"高书雪"</f>
        <v>高书雪</v>
      </c>
      <c r="E42" s="14">
        <v>69</v>
      </c>
      <c r="F42" s="15"/>
    </row>
    <row r="43" s="2" customFormat="1" customHeight="1" spans="1:6">
      <c r="A43" s="12" t="s">
        <v>97</v>
      </c>
      <c r="B43" s="13" t="s">
        <v>64</v>
      </c>
      <c r="C43" s="13" t="s">
        <v>98</v>
      </c>
      <c r="D43" s="13" t="str">
        <f>"杨霞"</f>
        <v>杨霞</v>
      </c>
      <c r="E43" s="14">
        <v>68.33</v>
      </c>
      <c r="F43" s="15"/>
    </row>
    <row r="44" s="2" customFormat="1" customHeight="1" spans="1:6">
      <c r="A44" s="12" t="s">
        <v>99</v>
      </c>
      <c r="B44" s="13" t="s">
        <v>64</v>
      </c>
      <c r="C44" s="13" t="s">
        <v>100</v>
      </c>
      <c r="D44" s="13" t="str">
        <f>"周甜"</f>
        <v>周甜</v>
      </c>
      <c r="E44" s="14">
        <v>68</v>
      </c>
      <c r="F44" s="15"/>
    </row>
    <row r="45" s="2" customFormat="1" customHeight="1" spans="1:6">
      <c r="A45" s="12" t="s">
        <v>101</v>
      </c>
      <c r="B45" s="13" t="s">
        <v>64</v>
      </c>
      <c r="C45" s="13" t="s">
        <v>102</v>
      </c>
      <c r="D45" s="13" t="str">
        <f>"卢传倩"</f>
        <v>卢传倩</v>
      </c>
      <c r="E45" s="14">
        <v>66</v>
      </c>
      <c r="F45" s="15"/>
    </row>
    <row r="46" s="2" customFormat="1" customHeight="1" spans="1:6">
      <c r="A46" s="12" t="s">
        <v>103</v>
      </c>
      <c r="B46" s="13" t="s">
        <v>64</v>
      </c>
      <c r="C46" s="13" t="s">
        <v>104</v>
      </c>
      <c r="D46" s="13" t="str">
        <f>"符芳美"</f>
        <v>符芳美</v>
      </c>
      <c r="E46" s="14">
        <v>64.33</v>
      </c>
      <c r="F46" s="15"/>
    </row>
    <row r="47" s="2" customFormat="1" customHeight="1" spans="1:6">
      <c r="A47" s="12" t="s">
        <v>105</v>
      </c>
      <c r="B47" s="13" t="s">
        <v>64</v>
      </c>
      <c r="C47" s="13" t="s">
        <v>106</v>
      </c>
      <c r="D47" s="13" t="str">
        <f>"黄丽"</f>
        <v>黄丽</v>
      </c>
      <c r="E47" s="14">
        <v>63.33</v>
      </c>
      <c r="F47" s="15"/>
    </row>
    <row r="48" s="2" customFormat="1" customHeight="1" spans="1:6">
      <c r="A48" s="12" t="s">
        <v>107</v>
      </c>
      <c r="B48" s="13" t="s">
        <v>64</v>
      </c>
      <c r="C48" s="13" t="s">
        <v>108</v>
      </c>
      <c r="D48" s="13" t="str">
        <f>"符有微"</f>
        <v>符有微</v>
      </c>
      <c r="E48" s="14">
        <v>60</v>
      </c>
      <c r="F48" s="15"/>
    </row>
    <row r="49" s="2" customFormat="1" customHeight="1" spans="1:6">
      <c r="A49" s="12" t="s">
        <v>109</v>
      </c>
      <c r="B49" s="13" t="s">
        <v>64</v>
      </c>
      <c r="C49" s="13" t="s">
        <v>110</v>
      </c>
      <c r="D49" s="13" t="str">
        <f>"陈华梅"</f>
        <v>陈华梅</v>
      </c>
      <c r="E49" s="14"/>
      <c r="F49" s="15" t="s">
        <v>10</v>
      </c>
    </row>
    <row r="50" s="2" customFormat="1" customHeight="1" spans="1:6">
      <c r="A50" s="12" t="s">
        <v>111</v>
      </c>
      <c r="B50" s="13" t="s">
        <v>64</v>
      </c>
      <c r="C50" s="13" t="s">
        <v>112</v>
      </c>
      <c r="D50" s="13" t="str">
        <f>"王丽蕊"</f>
        <v>王丽蕊</v>
      </c>
      <c r="E50" s="14"/>
      <c r="F50" s="15" t="s">
        <v>10</v>
      </c>
    </row>
    <row r="51" s="2" customFormat="1" customHeight="1" spans="1:6">
      <c r="A51" s="12" t="s">
        <v>113</v>
      </c>
      <c r="B51" s="13" t="s">
        <v>64</v>
      </c>
      <c r="C51" s="13" t="s">
        <v>114</v>
      </c>
      <c r="D51" s="13" t="str">
        <f>"程沙迪"</f>
        <v>程沙迪</v>
      </c>
      <c r="E51" s="14"/>
      <c r="F51" s="15" t="s">
        <v>10</v>
      </c>
    </row>
    <row r="52" s="2" customFormat="1" customHeight="1" spans="1:6">
      <c r="A52" s="12" t="s">
        <v>115</v>
      </c>
      <c r="B52" s="13" t="s">
        <v>64</v>
      </c>
      <c r="C52" s="13" t="s">
        <v>116</v>
      </c>
      <c r="D52" s="13" t="str">
        <f>"唐海周"</f>
        <v>唐海周</v>
      </c>
      <c r="E52" s="14"/>
      <c r="F52" s="15" t="s">
        <v>10</v>
      </c>
    </row>
    <row r="53" s="2" customFormat="1" customHeight="1" spans="1:6">
      <c r="A53" s="12" t="s">
        <v>117</v>
      </c>
      <c r="B53" s="13" t="s">
        <v>64</v>
      </c>
      <c r="C53" s="13" t="s">
        <v>118</v>
      </c>
      <c r="D53" s="13" t="str">
        <f>"郑作妮"</f>
        <v>郑作妮</v>
      </c>
      <c r="E53" s="14"/>
      <c r="F53" s="15" t="s">
        <v>10</v>
      </c>
    </row>
    <row r="54" customHeight="1" spans="1:6">
      <c r="A54" s="12" t="s">
        <v>119</v>
      </c>
      <c r="B54" s="13" t="s">
        <v>64</v>
      </c>
      <c r="C54" s="13" t="s">
        <v>120</v>
      </c>
      <c r="D54" s="13" t="str">
        <f>"梁新怡"</f>
        <v>梁新怡</v>
      </c>
      <c r="E54" s="14"/>
      <c r="F54" s="15" t="s">
        <v>10</v>
      </c>
    </row>
    <row r="55" customHeight="1" spans="1:6">
      <c r="A55" s="12" t="s">
        <v>121</v>
      </c>
      <c r="B55" s="13" t="s">
        <v>64</v>
      </c>
      <c r="C55" s="13" t="s">
        <v>122</v>
      </c>
      <c r="D55" s="13" t="str">
        <f>"汪瑞莉"</f>
        <v>汪瑞莉</v>
      </c>
      <c r="E55" s="14"/>
      <c r="F55" s="15" t="s">
        <v>10</v>
      </c>
    </row>
    <row r="56" customHeight="1" spans="1:6">
      <c r="A56" s="12" t="s">
        <v>123</v>
      </c>
      <c r="B56" s="13" t="s">
        <v>64</v>
      </c>
      <c r="C56" s="13" t="s">
        <v>124</v>
      </c>
      <c r="D56" s="13" t="str">
        <f>"陈泽培"</f>
        <v>陈泽培</v>
      </c>
      <c r="E56" s="14"/>
      <c r="F56" s="15" t="s">
        <v>10</v>
      </c>
    </row>
    <row r="57" customHeight="1" spans="1:6">
      <c r="A57" s="12" t="s">
        <v>125</v>
      </c>
      <c r="B57" s="13" t="s">
        <v>64</v>
      </c>
      <c r="C57" s="13" t="s">
        <v>126</v>
      </c>
      <c r="D57" s="13" t="str">
        <f>"王妃"</f>
        <v>王妃</v>
      </c>
      <c r="E57" s="14"/>
      <c r="F57" s="15" t="s">
        <v>10</v>
      </c>
    </row>
    <row r="58" customHeight="1" spans="1:6">
      <c r="A58" s="12" t="s">
        <v>127</v>
      </c>
      <c r="B58" s="13" t="s">
        <v>64</v>
      </c>
      <c r="C58" s="13" t="s">
        <v>128</v>
      </c>
      <c r="D58" s="13" t="str">
        <f>"周感越"</f>
        <v>周感越</v>
      </c>
      <c r="E58" s="14"/>
      <c r="F58" s="15" t="s">
        <v>10</v>
      </c>
    </row>
    <row r="59" customHeight="1" spans="1:6">
      <c r="A59" s="12" t="s">
        <v>129</v>
      </c>
      <c r="B59" s="13" t="s">
        <v>64</v>
      </c>
      <c r="C59" s="13" t="s">
        <v>130</v>
      </c>
      <c r="D59" s="13" t="str">
        <f>"吴开丽"</f>
        <v>吴开丽</v>
      </c>
      <c r="E59" s="14"/>
      <c r="F59" s="15" t="s">
        <v>10</v>
      </c>
    </row>
    <row r="60" customHeight="1" spans="1:6">
      <c r="A60" s="12" t="s">
        <v>131</v>
      </c>
      <c r="B60" s="13" t="s">
        <v>64</v>
      </c>
      <c r="C60" s="13" t="s">
        <v>132</v>
      </c>
      <c r="D60" s="13" t="str">
        <f>"徐蕾"</f>
        <v>徐蕾</v>
      </c>
      <c r="E60" s="14"/>
      <c r="F60" s="15" t="s">
        <v>10</v>
      </c>
    </row>
    <row r="61" customHeight="1" spans="1:6">
      <c r="A61" s="12" t="s">
        <v>133</v>
      </c>
      <c r="B61" s="13" t="s">
        <v>64</v>
      </c>
      <c r="C61" s="13" t="s">
        <v>134</v>
      </c>
      <c r="D61" s="13" t="str">
        <f>"陈春雨"</f>
        <v>陈春雨</v>
      </c>
      <c r="E61" s="14"/>
      <c r="F61" s="15" t="s">
        <v>10</v>
      </c>
    </row>
    <row r="62" customHeight="1" spans="1:6">
      <c r="A62" s="12" t="s">
        <v>135</v>
      </c>
      <c r="B62" s="13" t="s">
        <v>64</v>
      </c>
      <c r="C62" s="13" t="s">
        <v>136</v>
      </c>
      <c r="D62" s="13" t="str">
        <f>"曾佳佳"</f>
        <v>曾佳佳</v>
      </c>
      <c r="E62" s="14"/>
      <c r="F62" s="15" t="s">
        <v>10</v>
      </c>
    </row>
    <row r="63" customHeight="1" spans="1:6">
      <c r="A63" s="12" t="s">
        <v>137</v>
      </c>
      <c r="B63" s="13" t="s">
        <v>64</v>
      </c>
      <c r="C63" s="13" t="s">
        <v>138</v>
      </c>
      <c r="D63" s="13" t="str">
        <f>"吴钟山"</f>
        <v>吴钟山</v>
      </c>
      <c r="E63" s="14"/>
      <c r="F63" s="15" t="s">
        <v>10</v>
      </c>
    </row>
    <row r="64" customHeight="1" spans="1:6">
      <c r="A64" s="12" t="s">
        <v>139</v>
      </c>
      <c r="B64" s="13" t="s">
        <v>64</v>
      </c>
      <c r="C64" s="13" t="s">
        <v>140</v>
      </c>
      <c r="D64" s="13" t="str">
        <f>"王欣欣"</f>
        <v>王欣欣</v>
      </c>
      <c r="E64" s="14"/>
      <c r="F64" s="15" t="s">
        <v>10</v>
      </c>
    </row>
    <row r="65" customHeight="1" spans="1:6">
      <c r="A65" s="12" t="s">
        <v>141</v>
      </c>
      <c r="B65" s="13" t="s">
        <v>64</v>
      </c>
      <c r="C65" s="13" t="s">
        <v>142</v>
      </c>
      <c r="D65" s="13" t="str">
        <f>"罗仙玲"</f>
        <v>罗仙玲</v>
      </c>
      <c r="E65" s="14"/>
      <c r="F65" s="15" t="s">
        <v>10</v>
      </c>
    </row>
    <row r="66" customHeight="1" spans="1:6">
      <c r="A66" s="12" t="s">
        <v>143</v>
      </c>
      <c r="B66" s="13" t="s">
        <v>64</v>
      </c>
      <c r="C66" s="13" t="s">
        <v>144</v>
      </c>
      <c r="D66" s="13" t="str">
        <f>"符娜"</f>
        <v>符娜</v>
      </c>
      <c r="E66" s="14"/>
      <c r="F66" s="15" t="s">
        <v>10</v>
      </c>
    </row>
    <row r="67" customHeight="1" spans="1:6">
      <c r="A67" s="12" t="s">
        <v>145</v>
      </c>
      <c r="B67" s="13" t="s">
        <v>64</v>
      </c>
      <c r="C67" s="13" t="s">
        <v>146</v>
      </c>
      <c r="D67" s="13" t="str">
        <f>"王颜"</f>
        <v>王颜</v>
      </c>
      <c r="E67" s="14"/>
      <c r="F67" s="15" t="s">
        <v>10</v>
      </c>
    </row>
    <row r="68" customHeight="1" spans="1:6">
      <c r="A68" s="12" t="s">
        <v>147</v>
      </c>
      <c r="B68" s="13" t="s">
        <v>64</v>
      </c>
      <c r="C68" s="13" t="s">
        <v>148</v>
      </c>
      <c r="D68" s="13" t="str">
        <f>"王生媛"</f>
        <v>王生媛</v>
      </c>
      <c r="E68" s="14"/>
      <c r="F68" s="15" t="s">
        <v>10</v>
      </c>
    </row>
    <row r="69" customHeight="1" spans="1:6">
      <c r="A69" s="12" t="s">
        <v>149</v>
      </c>
      <c r="B69" s="13" t="s">
        <v>64</v>
      </c>
      <c r="C69" s="13" t="s">
        <v>150</v>
      </c>
      <c r="D69" s="13" t="str">
        <f>"许兆阳"</f>
        <v>许兆阳</v>
      </c>
      <c r="E69" s="14"/>
      <c r="F69" s="15" t="s">
        <v>10</v>
      </c>
    </row>
    <row r="70" customHeight="1" spans="1:6">
      <c r="A70" s="12" t="s">
        <v>151</v>
      </c>
      <c r="B70" s="13" t="s">
        <v>64</v>
      </c>
      <c r="C70" s="13" t="s">
        <v>128</v>
      </c>
      <c r="D70" s="13" t="str">
        <f>"周明鲜"</f>
        <v>周明鲜</v>
      </c>
      <c r="E70" s="14"/>
      <c r="F70" s="15" t="s">
        <v>10</v>
      </c>
    </row>
    <row r="71" customHeight="1" spans="1:6">
      <c r="A71" s="12" t="s">
        <v>152</v>
      </c>
      <c r="B71" s="13" t="s">
        <v>64</v>
      </c>
      <c r="C71" s="13" t="s">
        <v>153</v>
      </c>
      <c r="D71" s="13" t="str">
        <f>"邢亚唯"</f>
        <v>邢亚唯</v>
      </c>
      <c r="E71" s="14"/>
      <c r="F71" s="15" t="s">
        <v>10</v>
      </c>
    </row>
    <row r="72" customHeight="1" spans="1:6">
      <c r="A72" s="12" t="s">
        <v>154</v>
      </c>
      <c r="B72" s="13" t="s">
        <v>64</v>
      </c>
      <c r="C72" s="13" t="s">
        <v>155</v>
      </c>
      <c r="D72" s="13" t="str">
        <f>"林碧仙"</f>
        <v>林碧仙</v>
      </c>
      <c r="E72" s="14"/>
      <c r="F72" s="15" t="s">
        <v>10</v>
      </c>
    </row>
    <row r="73" customHeight="1" spans="1:6">
      <c r="A73" s="12" t="s">
        <v>156</v>
      </c>
      <c r="B73" s="13" t="s">
        <v>64</v>
      </c>
      <c r="C73" s="13" t="s">
        <v>157</v>
      </c>
      <c r="D73" s="13" t="str">
        <f>"邢维水"</f>
        <v>邢维水</v>
      </c>
      <c r="E73" s="14"/>
      <c r="F73" s="15" t="s">
        <v>10</v>
      </c>
    </row>
    <row r="74" customHeight="1" spans="1:6">
      <c r="A74" s="12" t="s">
        <v>158</v>
      </c>
      <c r="B74" s="13" t="s">
        <v>64</v>
      </c>
      <c r="C74" s="13" t="s">
        <v>159</v>
      </c>
      <c r="D74" s="13" t="str">
        <f>"冼伊阁"</f>
        <v>冼伊阁</v>
      </c>
      <c r="E74" s="14"/>
      <c r="F74" s="15" t="s">
        <v>10</v>
      </c>
    </row>
    <row r="75" customHeight="1" spans="1:6">
      <c r="A75" s="12" t="s">
        <v>160</v>
      </c>
      <c r="B75" s="13" t="s">
        <v>64</v>
      </c>
      <c r="C75" s="13" t="s">
        <v>161</v>
      </c>
      <c r="D75" s="13" t="str">
        <f>"卢定露"</f>
        <v>卢定露</v>
      </c>
      <c r="E75" s="14"/>
      <c r="F75" s="15" t="s">
        <v>10</v>
      </c>
    </row>
    <row r="76" customHeight="1" spans="1:6">
      <c r="A76" s="12" t="s">
        <v>162</v>
      </c>
      <c r="B76" s="13" t="s">
        <v>64</v>
      </c>
      <c r="C76" s="13" t="s">
        <v>163</v>
      </c>
      <c r="D76" s="13" t="str">
        <f>"邢世瑜"</f>
        <v>邢世瑜</v>
      </c>
      <c r="E76" s="14"/>
      <c r="F76" s="15" t="s">
        <v>10</v>
      </c>
    </row>
  </sheetData>
  <mergeCells count="1">
    <mergeCell ref="A1:F1"/>
  </mergeCells>
  <printOptions horizontalCentered="1"/>
  <pageMargins left="0.0388888888888889" right="0.0388888888888889" top="0.196527777777778" bottom="0.156944444444444" header="0.196527777777778" footer="0.196527777777778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2024-05-28T09:41:00Z</dcterms:created>
  <dcterms:modified xsi:type="dcterms:W3CDTF">2024-06-03T08:05:31Z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79945A27B5FA4ABB95DEEFCC33BD53EA_13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