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activeTab="0"/>
  </bookViews>
  <sheets>
    <sheet name="6219_660a6386a2b37 (2)" sheetId="1" r:id="rId1"/>
  </sheets>
  <definedNames/>
  <calcPr fullCalcOnLoad="1"/>
</workbook>
</file>

<file path=xl/sharedStrings.xml><?xml version="1.0" encoding="utf-8"?>
<sst xmlns="http://schemas.openxmlformats.org/spreadsheetml/2006/main" count="199" uniqueCount="39">
  <si>
    <t>附件</t>
  </si>
  <si>
    <t>2024年恩施州中心医院专项公开招聘工作人员面试人员名单</t>
  </si>
  <si>
    <t>序号</t>
  </si>
  <si>
    <t>报考号</t>
  </si>
  <si>
    <t>岗位代码</t>
  </si>
  <si>
    <t>岗位名称</t>
  </si>
  <si>
    <t>招聘单位</t>
  </si>
  <si>
    <t>姓名</t>
  </si>
  <si>
    <t>性别</t>
  </si>
  <si>
    <t>内分泌内科西医临床医生</t>
  </si>
  <si>
    <t>恩施州中心医院</t>
  </si>
  <si>
    <t>肾病风湿内科西医临床医生</t>
  </si>
  <si>
    <t>泌尿外科西医临床医生</t>
  </si>
  <si>
    <t>关节外科诊疗中心西医临床医生</t>
  </si>
  <si>
    <t>乳腺外科西医临床医生</t>
  </si>
  <si>
    <t>感染性疾病科中医临床医生</t>
  </si>
  <si>
    <t>脑病科中医临床医生</t>
  </si>
  <si>
    <t>公共卫生科医生</t>
  </si>
  <si>
    <t>眼科中心西医临床医生</t>
  </si>
  <si>
    <t>呼吸与危重诊医学科西医临床医生</t>
  </si>
  <si>
    <t>西医部耳鼻咽喉-头颈外科西医临床医生</t>
  </si>
  <si>
    <t>神经内科西医临床医生</t>
  </si>
  <si>
    <t>神经外科西医临床医生</t>
  </si>
  <si>
    <t>重症医学科西医临床医生</t>
  </si>
  <si>
    <t>胸部淋巴肿瘤科西医临床医生</t>
  </si>
  <si>
    <t>全科医学科西医临床医生</t>
  </si>
  <si>
    <t>皮肤性病诊疗中心西医临床医生</t>
  </si>
  <si>
    <t>疼痛科西医临床医生</t>
  </si>
  <si>
    <t>脊柱外科诊疗中心西医临床医生</t>
  </si>
  <si>
    <t>心血管病科西医临床医生</t>
  </si>
  <si>
    <t>小儿外科西医临床医生</t>
  </si>
  <si>
    <t>西医部护理部护士</t>
  </si>
  <si>
    <t>中医部护理部护士</t>
  </si>
  <si>
    <t>中医部超声影像科医生</t>
  </si>
  <si>
    <t>超声影像Ⅰ科医生</t>
  </si>
  <si>
    <t>健康管理中心医生</t>
  </si>
  <si>
    <t>西医部麻醉科医生</t>
  </si>
  <si>
    <t>中医部放射诊断中心医生</t>
  </si>
  <si>
    <t>金龙院区急诊中心医生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</si>
</sst>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4">
      <selection activeCell="A27" sqref="A27:G41"/>
    </sheetView>
  </sheetViews>
  <sheetFormatPr defaultColWidth="25.28125" defaultRowHeight="15" customHeight="1"/>
  <cols>
    <col min="1" max="1" width="9.57421875" style="2" customWidth="1"/>
    <col min="2" max="2" width="25.28125" style="2" customWidth="1"/>
    <col min="3" max="3" width="13.00390625" style="2" customWidth="1"/>
    <col min="4" max="4" width="38.140625" style="2" customWidth="1"/>
    <col min="5" max="5" width="22.140625" style="2" customWidth="1"/>
    <col min="6" max="6" width="14.7109375" style="2" customWidth="1"/>
    <col min="7" max="7" width="12.140625" style="2" customWidth="1"/>
    <col min="8" max="16384" width="25.28125" style="2" customWidth="1"/>
  </cols>
  <sheetData>
    <row r="1" ht="18.75" customHeight="1">
      <c r="A1" s="2" t="s">
        <v>0</v>
      </c>
    </row>
    <row r="2" spans="1:7" ht="33" customHeight="1">
      <c r="A2" s="3" t="s">
        <v>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5" customHeight="1">
      <c r="A4" s="5">
        <v>1</v>
      </c>
      <c r="B4" s="5" t="str">
        <f>"62192024031214373218459"</f>
        <v>62192024031214373218459</v>
      </c>
      <c r="C4" s="5" t="str">
        <f>"z2024044"</f>
        <v>z2024044</v>
      </c>
      <c r="D4" s="5" t="s">
        <v>9</v>
      </c>
      <c r="E4" s="5" t="s">
        <v>10</v>
      </c>
      <c r="F4" s="5" t="str">
        <f>"侯安雪"</f>
        <v>侯安雪</v>
      </c>
      <c r="G4" s="5" t="str">
        <f>"女"</f>
        <v>女</v>
      </c>
    </row>
    <row r="5" spans="1:7" ht="15" customHeight="1">
      <c r="A5" s="5">
        <v>2</v>
      </c>
      <c r="B5" s="5" t="str">
        <f>"62192024031214224318341"</f>
        <v>62192024031214224318341</v>
      </c>
      <c r="C5" s="5" t="str">
        <f>"z2024044"</f>
        <v>z2024044</v>
      </c>
      <c r="D5" s="5" t="s">
        <v>9</v>
      </c>
      <c r="E5" s="5" t="s">
        <v>10</v>
      </c>
      <c r="F5" s="5" t="str">
        <f>"刘承红"</f>
        <v>刘承红</v>
      </c>
      <c r="G5" s="5" t="str">
        <f>"女"</f>
        <v>女</v>
      </c>
    </row>
    <row r="6" spans="1:7" ht="15" customHeight="1">
      <c r="A6" s="5">
        <v>3</v>
      </c>
      <c r="B6" s="5" t="str">
        <f>"62192024032223204086636"</f>
        <v>62192024032223204086636</v>
      </c>
      <c r="C6" s="5" t="str">
        <f>"z2024044"</f>
        <v>z2024044</v>
      </c>
      <c r="D6" s="5" t="s">
        <v>9</v>
      </c>
      <c r="E6" s="5" t="s">
        <v>10</v>
      </c>
      <c r="F6" s="5" t="str">
        <f>"解凌云"</f>
        <v>解凌云</v>
      </c>
      <c r="G6" s="5" t="str">
        <f>"女"</f>
        <v>女</v>
      </c>
    </row>
    <row r="7" spans="1:7" ht="15" customHeight="1">
      <c r="A7" s="5">
        <v>4</v>
      </c>
      <c r="B7" s="5" t="str">
        <f>"62192024031209310215415"</f>
        <v>62192024031209310215415</v>
      </c>
      <c r="C7" s="5" t="str">
        <f>"z2024045"</f>
        <v>z2024045</v>
      </c>
      <c r="D7" s="5" t="s">
        <v>11</v>
      </c>
      <c r="E7" s="5" t="s">
        <v>10</v>
      </c>
      <c r="F7" s="5" t="str">
        <f>"张瑶"</f>
        <v>张瑶</v>
      </c>
      <c r="G7" s="5" t="str">
        <f>"女"</f>
        <v>女</v>
      </c>
    </row>
    <row r="8" spans="1:7" ht="15" customHeight="1">
      <c r="A8" s="5">
        <v>5</v>
      </c>
      <c r="B8" s="5" t="str">
        <f>"62192024031411590633383"</f>
        <v>62192024031411590633383</v>
      </c>
      <c r="C8" s="5" t="str">
        <f>"z2024045"</f>
        <v>z2024045</v>
      </c>
      <c r="D8" s="5" t="s">
        <v>11</v>
      </c>
      <c r="E8" s="5" t="s">
        <v>10</v>
      </c>
      <c r="F8" s="5" t="str">
        <f>"邓秋"</f>
        <v>邓秋</v>
      </c>
      <c r="G8" s="5" t="str">
        <f>"女"</f>
        <v>女</v>
      </c>
    </row>
    <row r="9" spans="1:7" ht="15" customHeight="1">
      <c r="A9" s="5">
        <v>6</v>
      </c>
      <c r="B9" s="5" t="str">
        <f>"62192024032017135881679"</f>
        <v>62192024032017135881679</v>
      </c>
      <c r="C9" s="5" t="str">
        <f>"z2024045"</f>
        <v>z2024045</v>
      </c>
      <c r="D9" s="5" t="s">
        <v>11</v>
      </c>
      <c r="E9" s="5" t="s">
        <v>10</v>
      </c>
      <c r="F9" s="5" t="str">
        <f>"李良杰"</f>
        <v>李良杰</v>
      </c>
      <c r="G9" s="5" t="str">
        <f aca="true" t="shared" si="0" ref="G9:G20">"男"</f>
        <v>男</v>
      </c>
    </row>
    <row r="10" spans="1:7" ht="15" customHeight="1">
      <c r="A10" s="5">
        <v>7</v>
      </c>
      <c r="B10" s="5" t="str">
        <f>"62192024031208374714702"</f>
        <v>62192024031208374714702</v>
      </c>
      <c r="C10" s="5" t="str">
        <f>"z2024047"</f>
        <v>z2024047</v>
      </c>
      <c r="D10" s="5" t="s">
        <v>12</v>
      </c>
      <c r="E10" s="5" t="s">
        <v>10</v>
      </c>
      <c r="F10" s="5" t="str">
        <f>"李义"</f>
        <v>李义</v>
      </c>
      <c r="G10" s="5" t="str">
        <f t="shared" si="0"/>
        <v>男</v>
      </c>
    </row>
    <row r="11" spans="1:7" ht="15" customHeight="1">
      <c r="A11" s="5">
        <v>8</v>
      </c>
      <c r="B11" s="5" t="str">
        <f>"62192024031208382114708"</f>
        <v>62192024031208382114708</v>
      </c>
      <c r="C11" s="5" t="str">
        <f>"z2024047"</f>
        <v>z2024047</v>
      </c>
      <c r="D11" s="5" t="s">
        <v>12</v>
      </c>
      <c r="E11" s="5" t="s">
        <v>10</v>
      </c>
      <c r="F11" s="5" t="str">
        <f>"樊奕君"</f>
        <v>樊奕君</v>
      </c>
      <c r="G11" s="5" t="str">
        <f t="shared" si="0"/>
        <v>男</v>
      </c>
    </row>
    <row r="12" spans="1:7" ht="15" customHeight="1">
      <c r="A12" s="5">
        <v>9</v>
      </c>
      <c r="B12" s="5" t="str">
        <f>"62192024031414154334288"</f>
        <v>62192024031414154334288</v>
      </c>
      <c r="C12" s="5" t="str">
        <f>"z2024047"</f>
        <v>z2024047</v>
      </c>
      <c r="D12" s="5" t="s">
        <v>12</v>
      </c>
      <c r="E12" s="5" t="s">
        <v>10</v>
      </c>
      <c r="F12" s="5" t="str">
        <f>"胡帅"</f>
        <v>胡帅</v>
      </c>
      <c r="G12" s="5" t="str">
        <f t="shared" si="0"/>
        <v>男</v>
      </c>
    </row>
    <row r="13" spans="1:7" ht="15" customHeight="1">
      <c r="A13" s="5">
        <v>10</v>
      </c>
      <c r="B13" s="5" t="str">
        <f>"62192024031916253972667"</f>
        <v>62192024031916253972667</v>
      </c>
      <c r="C13" s="5" t="str">
        <f>"z2024047"</f>
        <v>z2024047</v>
      </c>
      <c r="D13" s="5" t="s">
        <v>12</v>
      </c>
      <c r="E13" s="5" t="s">
        <v>10</v>
      </c>
      <c r="F13" s="5" t="str">
        <f>"黄山"</f>
        <v>黄山</v>
      </c>
      <c r="G13" s="5" t="str">
        <f t="shared" si="0"/>
        <v>男</v>
      </c>
    </row>
    <row r="14" spans="1:7" ht="15" customHeight="1">
      <c r="A14" s="5">
        <v>11</v>
      </c>
      <c r="B14" s="5" t="str">
        <f>"62192024031215581019282"</f>
        <v>62192024031215581019282</v>
      </c>
      <c r="C14" s="5" t="str">
        <f>"z2024056"</f>
        <v>z2024056</v>
      </c>
      <c r="D14" s="5" t="s">
        <v>13</v>
      </c>
      <c r="E14" s="5" t="s">
        <v>10</v>
      </c>
      <c r="F14" s="5" t="str">
        <f>"管俊航"</f>
        <v>管俊航</v>
      </c>
      <c r="G14" s="5" t="str">
        <f t="shared" si="0"/>
        <v>男</v>
      </c>
    </row>
    <row r="15" spans="1:7" ht="15" customHeight="1">
      <c r="A15" s="5">
        <v>12</v>
      </c>
      <c r="B15" s="5" t="str">
        <f>"62192024031222015421941"</f>
        <v>62192024031222015421941</v>
      </c>
      <c r="C15" s="5" t="str">
        <f>"z2024056"</f>
        <v>z2024056</v>
      </c>
      <c r="D15" s="5" t="s">
        <v>13</v>
      </c>
      <c r="E15" s="5" t="s">
        <v>10</v>
      </c>
      <c r="F15" s="5" t="str">
        <f>"庄鳌"</f>
        <v>庄鳌</v>
      </c>
      <c r="G15" s="5" t="str">
        <f t="shared" si="0"/>
        <v>男</v>
      </c>
    </row>
    <row r="16" spans="1:7" ht="15" customHeight="1">
      <c r="A16" s="5">
        <v>13</v>
      </c>
      <c r="B16" s="5" t="str">
        <f>"62192024031319071128896"</f>
        <v>62192024031319071128896</v>
      </c>
      <c r="C16" s="5" t="str">
        <f>"z2024056"</f>
        <v>z2024056</v>
      </c>
      <c r="D16" s="5" t="s">
        <v>13</v>
      </c>
      <c r="E16" s="5" t="s">
        <v>10</v>
      </c>
      <c r="F16" s="5" t="str">
        <f>"柳金浪"</f>
        <v>柳金浪</v>
      </c>
      <c r="G16" s="5" t="str">
        <f t="shared" si="0"/>
        <v>男</v>
      </c>
    </row>
    <row r="17" spans="1:7" ht="15" customHeight="1">
      <c r="A17" s="5">
        <v>14</v>
      </c>
      <c r="B17" s="5" t="str">
        <f>"62192024031319582929296"</f>
        <v>62192024031319582929296</v>
      </c>
      <c r="C17" s="5" t="str">
        <f>"z2024056"</f>
        <v>z2024056</v>
      </c>
      <c r="D17" s="5" t="s">
        <v>13</v>
      </c>
      <c r="E17" s="5" t="s">
        <v>10</v>
      </c>
      <c r="F17" s="5" t="str">
        <f>"刘行"</f>
        <v>刘行</v>
      </c>
      <c r="G17" s="5" t="str">
        <f t="shared" si="0"/>
        <v>男</v>
      </c>
    </row>
    <row r="18" spans="1:7" ht="15" customHeight="1">
      <c r="A18" s="5">
        <v>15</v>
      </c>
      <c r="B18" s="5" t="str">
        <f>"62192024031217065719874"</f>
        <v>62192024031217065719874</v>
      </c>
      <c r="C18" s="5" t="str">
        <f>"z2024057"</f>
        <v>z2024057</v>
      </c>
      <c r="D18" s="5" t="s">
        <v>14</v>
      </c>
      <c r="E18" s="5" t="s">
        <v>10</v>
      </c>
      <c r="F18" s="5" t="str">
        <f>"王德炎"</f>
        <v>王德炎</v>
      </c>
      <c r="G18" s="5" t="str">
        <f t="shared" si="0"/>
        <v>男</v>
      </c>
    </row>
    <row r="19" spans="1:7" ht="15" customHeight="1">
      <c r="A19" s="5">
        <v>16</v>
      </c>
      <c r="B19" s="5" t="str">
        <f>"62192024031311562425221"</f>
        <v>62192024031311562425221</v>
      </c>
      <c r="C19" s="5" t="str">
        <f>"z2024057"</f>
        <v>z2024057</v>
      </c>
      <c r="D19" s="5" t="s">
        <v>14</v>
      </c>
      <c r="E19" s="5" t="s">
        <v>10</v>
      </c>
      <c r="F19" s="5" t="str">
        <f>"唐鑫国"</f>
        <v>唐鑫国</v>
      </c>
      <c r="G19" s="5" t="str">
        <f t="shared" si="0"/>
        <v>男</v>
      </c>
    </row>
    <row r="20" spans="1:7" ht="15" customHeight="1">
      <c r="A20" s="5">
        <v>17</v>
      </c>
      <c r="B20" s="5" t="str">
        <f>"62192024031318421328738"</f>
        <v>62192024031318421328738</v>
      </c>
      <c r="C20" s="5" t="str">
        <f>"z2024057"</f>
        <v>z2024057</v>
      </c>
      <c r="D20" s="5" t="s">
        <v>14</v>
      </c>
      <c r="E20" s="5" t="s">
        <v>10</v>
      </c>
      <c r="F20" s="5" t="str">
        <f>"邓鹏程"</f>
        <v>邓鹏程</v>
      </c>
      <c r="G20" s="5" t="str">
        <f t="shared" si="0"/>
        <v>男</v>
      </c>
    </row>
    <row r="21" spans="1:7" ht="15" customHeight="1">
      <c r="A21" s="5">
        <v>18</v>
      </c>
      <c r="B21" s="5" t="str">
        <f>"62192024031619164948352"</f>
        <v>62192024031619164948352</v>
      </c>
      <c r="C21" s="5" t="str">
        <f>"z2024058"</f>
        <v>z2024058</v>
      </c>
      <c r="D21" s="5" t="s">
        <v>15</v>
      </c>
      <c r="E21" s="5" t="s">
        <v>10</v>
      </c>
      <c r="F21" s="5" t="str">
        <f>"曾祥隽"</f>
        <v>曾祥隽</v>
      </c>
      <c r="G21" s="5" t="str">
        <f>"女"</f>
        <v>女</v>
      </c>
    </row>
    <row r="22" spans="1:7" ht="15" customHeight="1">
      <c r="A22" s="5">
        <v>19</v>
      </c>
      <c r="B22" s="5" t="str">
        <f>"62192024031817162162542"</f>
        <v>62192024031817162162542</v>
      </c>
      <c r="C22" s="5" t="str">
        <f>"z2024058"</f>
        <v>z2024058</v>
      </c>
      <c r="D22" s="5" t="s">
        <v>15</v>
      </c>
      <c r="E22" s="5" t="s">
        <v>10</v>
      </c>
      <c r="F22" s="5" t="str">
        <f>"唐诗雯"</f>
        <v>唐诗雯</v>
      </c>
      <c r="G22" s="5" t="str">
        <f>"女"</f>
        <v>女</v>
      </c>
    </row>
    <row r="23" spans="1:7" ht="15" customHeight="1">
      <c r="A23" s="5">
        <v>20</v>
      </c>
      <c r="B23" s="5" t="str">
        <f>"62192024031214523118615"</f>
        <v>62192024031214523118615</v>
      </c>
      <c r="C23" s="5" t="str">
        <f>"z2024063"</f>
        <v>z2024063</v>
      </c>
      <c r="D23" s="5" t="s">
        <v>16</v>
      </c>
      <c r="E23" s="5" t="s">
        <v>10</v>
      </c>
      <c r="F23" s="5" t="str">
        <f>"毛良涛"</f>
        <v>毛良涛</v>
      </c>
      <c r="G23" s="5" t="str">
        <f>"男"</f>
        <v>男</v>
      </c>
    </row>
    <row r="24" spans="1:7" ht="15" customHeight="1">
      <c r="A24" s="5">
        <v>21</v>
      </c>
      <c r="B24" s="5" t="str">
        <f>"62192024032709450198672"</f>
        <v>62192024032709450198672</v>
      </c>
      <c r="C24" s="5" t="str">
        <f>"z2024063"</f>
        <v>z2024063</v>
      </c>
      <c r="D24" s="5" t="s">
        <v>16</v>
      </c>
      <c r="E24" s="5" t="s">
        <v>10</v>
      </c>
      <c r="F24" s="5" t="str">
        <f>"余彧"</f>
        <v>余彧</v>
      </c>
      <c r="G24" s="5" t="str">
        <f>"男"</f>
        <v>男</v>
      </c>
    </row>
    <row r="25" spans="1:7" ht="15" customHeight="1">
      <c r="A25" s="5">
        <v>22</v>
      </c>
      <c r="B25" s="5" t="str">
        <f>"62192024031211032916638"</f>
        <v>62192024031211032916638</v>
      </c>
      <c r="C25" s="5" t="str">
        <f>"z2024077"</f>
        <v>z2024077</v>
      </c>
      <c r="D25" s="5" t="s">
        <v>17</v>
      </c>
      <c r="E25" s="5" t="s">
        <v>10</v>
      </c>
      <c r="F25" s="5" t="str">
        <f>"周诗婷"</f>
        <v>周诗婷</v>
      </c>
      <c r="G25" s="5" t="str">
        <f>"女"</f>
        <v>女</v>
      </c>
    </row>
    <row r="26" spans="1:7" ht="15" customHeight="1">
      <c r="A26" s="5">
        <v>23</v>
      </c>
      <c r="B26" s="5" t="str">
        <f>"62192024032010245077981"</f>
        <v>62192024032010245077981</v>
      </c>
      <c r="C26" s="5" t="str">
        <f>"z2024077"</f>
        <v>z2024077</v>
      </c>
      <c r="D26" s="5" t="s">
        <v>17</v>
      </c>
      <c r="E26" s="5" t="s">
        <v>10</v>
      </c>
      <c r="F26" s="5" t="str">
        <f>"包吉祥"</f>
        <v>包吉祥</v>
      </c>
      <c r="G26" s="5" t="str">
        <f>"女"</f>
        <v>女</v>
      </c>
    </row>
    <row r="27" spans="1:7" ht="15" customHeight="1">
      <c r="A27" s="5">
        <v>24</v>
      </c>
      <c r="B27" s="5" t="str">
        <f>"62192024032511064990000"</f>
        <v>62192024032511064990000</v>
      </c>
      <c r="C27" s="5" t="str">
        <f>"z2024077"</f>
        <v>z2024077</v>
      </c>
      <c r="D27" s="5" t="s">
        <v>17</v>
      </c>
      <c r="E27" s="5" t="s">
        <v>10</v>
      </c>
      <c r="F27" s="5" t="str">
        <f>"聂山镇"</f>
        <v>聂山镇</v>
      </c>
      <c r="G27" s="5" t="str">
        <f>"男"</f>
        <v>男</v>
      </c>
    </row>
    <row r="28" spans="1:7" ht="15" customHeight="1">
      <c r="A28" s="5">
        <v>25</v>
      </c>
      <c r="B28" s="5" t="str">
        <f>"62192024031210413016363"</f>
        <v>62192024031210413016363</v>
      </c>
      <c r="C28" s="5" t="str">
        <f aca="true" t="shared" si="1" ref="C28:C33">"z2024038"</f>
        <v>z2024038</v>
      </c>
      <c r="D28" s="5" t="s">
        <v>18</v>
      </c>
      <c r="E28" s="5" t="s">
        <v>10</v>
      </c>
      <c r="F28" s="5" t="str">
        <f>"谭梦佳"</f>
        <v>谭梦佳</v>
      </c>
      <c r="G28" s="5" t="str">
        <f>"女"</f>
        <v>女</v>
      </c>
    </row>
    <row r="29" spans="1:7" ht="15" customHeight="1">
      <c r="A29" s="5">
        <v>26</v>
      </c>
      <c r="B29" s="5" t="str">
        <f>"62192024031215041318746"</f>
        <v>62192024031215041318746</v>
      </c>
      <c r="C29" s="5" t="str">
        <f t="shared" si="1"/>
        <v>z2024038</v>
      </c>
      <c r="D29" s="5" t="s">
        <v>18</v>
      </c>
      <c r="E29" s="5" t="s">
        <v>10</v>
      </c>
      <c r="F29" s="5" t="str">
        <f>"丁柳君"</f>
        <v>丁柳君</v>
      </c>
      <c r="G29" s="5" t="str">
        <f>"女"</f>
        <v>女</v>
      </c>
    </row>
    <row r="30" spans="1:7" s="1" customFormat="1" ht="15" customHeight="1">
      <c r="A30" s="5">
        <v>27</v>
      </c>
      <c r="B30" s="5" t="str">
        <f>"62192024031220432821391"</f>
        <v>62192024031220432821391</v>
      </c>
      <c r="C30" s="5" t="str">
        <f t="shared" si="1"/>
        <v>z2024038</v>
      </c>
      <c r="D30" s="5" t="s">
        <v>18</v>
      </c>
      <c r="E30" s="5" t="s">
        <v>10</v>
      </c>
      <c r="F30" s="5" t="str">
        <f>"李梦茹"</f>
        <v>李梦茹</v>
      </c>
      <c r="G30" s="5" t="str">
        <f>"女"</f>
        <v>女</v>
      </c>
    </row>
    <row r="31" spans="1:7" ht="15" customHeight="1">
      <c r="A31" s="5">
        <v>28</v>
      </c>
      <c r="B31" s="5" t="str">
        <f>"62192024031411312033147"</f>
        <v>62192024031411312033147</v>
      </c>
      <c r="C31" s="5" t="str">
        <f t="shared" si="1"/>
        <v>z2024038</v>
      </c>
      <c r="D31" s="5" t="s">
        <v>18</v>
      </c>
      <c r="E31" s="5" t="s">
        <v>10</v>
      </c>
      <c r="F31" s="5" t="str">
        <f>"胡蝶文杰"</f>
        <v>胡蝶文杰</v>
      </c>
      <c r="G31" s="5" t="str">
        <f>"女"</f>
        <v>女</v>
      </c>
    </row>
    <row r="32" spans="1:7" s="1" customFormat="1" ht="15" customHeight="1">
      <c r="A32" s="5">
        <v>29</v>
      </c>
      <c r="B32" s="5" t="str">
        <f>"62192024031518100244076"</f>
        <v>62192024031518100244076</v>
      </c>
      <c r="C32" s="5" t="str">
        <f t="shared" si="1"/>
        <v>z2024038</v>
      </c>
      <c r="D32" s="5" t="s">
        <v>18</v>
      </c>
      <c r="E32" s="5" t="s">
        <v>10</v>
      </c>
      <c r="F32" s="5" t="str">
        <f>"吴霞"</f>
        <v>吴霞</v>
      </c>
      <c r="G32" s="5" t="str">
        <f>"女"</f>
        <v>女</v>
      </c>
    </row>
    <row r="33" spans="1:7" s="1" customFormat="1" ht="15" customHeight="1">
      <c r="A33" s="5">
        <v>30</v>
      </c>
      <c r="B33" s="5" t="str">
        <f>"62192024031717111652917"</f>
        <v>62192024031717111652917</v>
      </c>
      <c r="C33" s="5" t="str">
        <f t="shared" si="1"/>
        <v>z2024038</v>
      </c>
      <c r="D33" s="5" t="s">
        <v>18</v>
      </c>
      <c r="E33" s="5" t="s">
        <v>10</v>
      </c>
      <c r="F33" s="5" t="str">
        <f>"殷攀"</f>
        <v>殷攀</v>
      </c>
      <c r="G33" s="5" t="str">
        <f>"男"</f>
        <v>男</v>
      </c>
    </row>
    <row r="34" spans="1:7" ht="15" customHeight="1">
      <c r="A34" s="5">
        <v>31</v>
      </c>
      <c r="B34" s="5" t="str">
        <f>"62192024031610211045727"</f>
        <v>62192024031610211045727</v>
      </c>
      <c r="C34" s="5" t="str">
        <f>"z2024039"</f>
        <v>z2024039</v>
      </c>
      <c r="D34" s="5" t="s">
        <v>19</v>
      </c>
      <c r="E34" s="5" t="s">
        <v>10</v>
      </c>
      <c r="F34" s="5" t="str">
        <f>"周纯"</f>
        <v>周纯</v>
      </c>
      <c r="G34" s="5" t="str">
        <f>"女"</f>
        <v>女</v>
      </c>
    </row>
    <row r="35" spans="1:7" ht="15" customHeight="1">
      <c r="A35" s="5">
        <v>32</v>
      </c>
      <c r="B35" s="5" t="str">
        <f>"62192024032010514678286"</f>
        <v>62192024032010514678286</v>
      </c>
      <c r="C35" s="5" t="str">
        <f>"z2024039"</f>
        <v>z2024039</v>
      </c>
      <c r="D35" s="5" t="s">
        <v>19</v>
      </c>
      <c r="E35" s="5" t="s">
        <v>10</v>
      </c>
      <c r="F35" s="5" t="str">
        <f>"胡洋"</f>
        <v>胡洋</v>
      </c>
      <c r="G35" s="5" t="str">
        <f>"女"</f>
        <v>女</v>
      </c>
    </row>
    <row r="36" spans="1:7" s="1" customFormat="1" ht="15" customHeight="1">
      <c r="A36" s="5">
        <v>33</v>
      </c>
      <c r="B36" s="5" t="str">
        <f>"62192024032114050383829"</f>
        <v>62192024032114050383829</v>
      </c>
      <c r="C36" s="5" t="str">
        <f>"z2024039"</f>
        <v>z2024039</v>
      </c>
      <c r="D36" s="5" t="s">
        <v>19</v>
      </c>
      <c r="E36" s="5" t="s">
        <v>10</v>
      </c>
      <c r="F36" s="5" t="str">
        <f>"王卉"</f>
        <v>王卉</v>
      </c>
      <c r="G36" s="5" t="str">
        <f>"女"</f>
        <v>女</v>
      </c>
    </row>
    <row r="37" spans="1:7" ht="15" customHeight="1">
      <c r="A37" s="5">
        <v>34</v>
      </c>
      <c r="B37" s="5" t="str">
        <f>"62192024031211190116839"</f>
        <v>62192024031211190116839</v>
      </c>
      <c r="C37" s="5" t="str">
        <f>"z2024041"</f>
        <v>z2024041</v>
      </c>
      <c r="D37" s="5" t="s">
        <v>20</v>
      </c>
      <c r="E37" s="5" t="s">
        <v>10</v>
      </c>
      <c r="F37" s="5" t="str">
        <f>"邱艺"</f>
        <v>邱艺</v>
      </c>
      <c r="G37" s="5" t="str">
        <f>"男"</f>
        <v>男</v>
      </c>
    </row>
    <row r="38" spans="1:7" s="1" customFormat="1" ht="15" customHeight="1">
      <c r="A38" s="5">
        <v>35</v>
      </c>
      <c r="B38" s="5" t="str">
        <f>"62192024032619513196489"</f>
        <v>62192024032619513196489</v>
      </c>
      <c r="C38" s="5" t="str">
        <f>"z2024041"</f>
        <v>z2024041</v>
      </c>
      <c r="D38" s="5" t="s">
        <v>20</v>
      </c>
      <c r="E38" s="5" t="s">
        <v>10</v>
      </c>
      <c r="F38" s="5" t="str">
        <f>"徐菡蔚"</f>
        <v>徐菡蔚</v>
      </c>
      <c r="G38" s="5" t="str">
        <f>"女"</f>
        <v>女</v>
      </c>
    </row>
    <row r="39" spans="1:7" ht="15" customHeight="1">
      <c r="A39" s="5">
        <v>36</v>
      </c>
      <c r="B39" s="5" t="str">
        <f>"62192024031211492617149"</f>
        <v>62192024031211492617149</v>
      </c>
      <c r="C39" s="5" t="str">
        <f>"z2024043"</f>
        <v>z2024043</v>
      </c>
      <c r="D39" s="5" t="s">
        <v>21</v>
      </c>
      <c r="E39" s="5" t="s">
        <v>10</v>
      </c>
      <c r="F39" s="5" t="str">
        <f>"张棚"</f>
        <v>张棚</v>
      </c>
      <c r="G39" s="5" t="str">
        <f>"男"</f>
        <v>男</v>
      </c>
    </row>
    <row r="40" spans="1:7" ht="15" customHeight="1">
      <c r="A40" s="5">
        <v>37</v>
      </c>
      <c r="B40" s="5" t="str">
        <f>"62192024031320381229575"</f>
        <v>62192024031320381229575</v>
      </c>
      <c r="C40" s="5" t="str">
        <f>"z2024043"</f>
        <v>z2024043</v>
      </c>
      <c r="D40" s="5" t="s">
        <v>21</v>
      </c>
      <c r="E40" s="5" t="s">
        <v>10</v>
      </c>
      <c r="F40" s="5" t="str">
        <f>"彭蕾"</f>
        <v>彭蕾</v>
      </c>
      <c r="G40" s="5" t="str">
        <f>"女"</f>
        <v>女</v>
      </c>
    </row>
    <row r="41" spans="1:7" ht="15" customHeight="1">
      <c r="A41" s="5">
        <v>38</v>
      </c>
      <c r="B41" s="5" t="str">
        <f>"621920240327215551104393"</f>
        <v>621920240327215551104393</v>
      </c>
      <c r="C41" s="5" t="str">
        <f>"z2024043"</f>
        <v>z2024043</v>
      </c>
      <c r="D41" s="5" t="s">
        <v>21</v>
      </c>
      <c r="E41" s="5" t="s">
        <v>10</v>
      </c>
      <c r="F41" s="5" t="str">
        <f>"刘凯"</f>
        <v>刘凯</v>
      </c>
      <c r="G41" s="5" t="str">
        <f>"男"</f>
        <v>男</v>
      </c>
    </row>
    <row r="42" spans="1:7" ht="15" customHeight="1">
      <c r="A42" s="5">
        <v>39</v>
      </c>
      <c r="B42" s="5" t="str">
        <f>"62192024031213425018064"</f>
        <v>62192024031213425018064</v>
      </c>
      <c r="C42" s="5" t="str">
        <f>"z2024048"</f>
        <v>z2024048</v>
      </c>
      <c r="D42" s="5" t="s">
        <v>22</v>
      </c>
      <c r="E42" s="5" t="s">
        <v>10</v>
      </c>
      <c r="F42" s="5" t="str">
        <f>"郑开利"</f>
        <v>郑开利</v>
      </c>
      <c r="G42" s="5" t="str">
        <f>"男"</f>
        <v>男</v>
      </c>
    </row>
    <row r="43" spans="1:7" ht="15" customHeight="1">
      <c r="A43" s="5">
        <v>40</v>
      </c>
      <c r="B43" s="5" t="str">
        <f>"62192024031219590421043"</f>
        <v>62192024031219590421043</v>
      </c>
      <c r="C43" s="5" t="str">
        <f>"z2024048"</f>
        <v>z2024048</v>
      </c>
      <c r="D43" s="5" t="s">
        <v>22</v>
      </c>
      <c r="E43" s="5" t="s">
        <v>10</v>
      </c>
      <c r="F43" s="5" t="str">
        <f>"吴波"</f>
        <v>吴波</v>
      </c>
      <c r="G43" s="5" t="str">
        <f>"男"</f>
        <v>男</v>
      </c>
    </row>
    <row r="44" spans="1:7" ht="15" customHeight="1">
      <c r="A44" s="5">
        <v>41</v>
      </c>
      <c r="B44" s="5" t="str">
        <f>"62192024031320485629661"</f>
        <v>62192024031320485629661</v>
      </c>
      <c r="C44" s="5" t="str">
        <f>"z2024048"</f>
        <v>z2024048</v>
      </c>
      <c r="D44" s="5" t="s">
        <v>22</v>
      </c>
      <c r="E44" s="5" t="s">
        <v>10</v>
      </c>
      <c r="F44" s="5" t="str">
        <f>"王兰林"</f>
        <v>王兰林</v>
      </c>
      <c r="G44" s="5" t="str">
        <f>"男"</f>
        <v>男</v>
      </c>
    </row>
    <row r="45" spans="1:7" ht="15" customHeight="1">
      <c r="A45" s="5">
        <v>42</v>
      </c>
      <c r="B45" s="5" t="str">
        <f>"62192024031210485016451"</f>
        <v>62192024031210485016451</v>
      </c>
      <c r="C45" s="5" t="str">
        <f>"z2024049"</f>
        <v>z2024049</v>
      </c>
      <c r="D45" s="5" t="s">
        <v>23</v>
      </c>
      <c r="E45" s="5" t="s">
        <v>10</v>
      </c>
      <c r="F45" s="5" t="str">
        <f>"彭甜"</f>
        <v>彭甜</v>
      </c>
      <c r="G45" s="5" t="str">
        <f>"女"</f>
        <v>女</v>
      </c>
    </row>
    <row r="46" spans="1:7" ht="15" customHeight="1">
      <c r="A46" s="5">
        <v>43</v>
      </c>
      <c r="B46" s="5" t="str">
        <f>"62192024031615492047412"</f>
        <v>62192024031615492047412</v>
      </c>
      <c r="C46" s="5" t="str">
        <f>"z2024049"</f>
        <v>z2024049</v>
      </c>
      <c r="D46" s="5" t="s">
        <v>23</v>
      </c>
      <c r="E46" s="5" t="s">
        <v>10</v>
      </c>
      <c r="F46" s="5" t="str">
        <f>"李座铭"</f>
        <v>李座铭</v>
      </c>
      <c r="G46" s="5" t="str">
        <f>"男"</f>
        <v>男</v>
      </c>
    </row>
    <row r="47" spans="1:7" ht="15" customHeight="1">
      <c r="A47" s="5">
        <v>44</v>
      </c>
      <c r="B47" s="5" t="str">
        <f>"621920240328005621105040"</f>
        <v>621920240328005621105040</v>
      </c>
      <c r="C47" s="5" t="str">
        <f>"z2024049"</f>
        <v>z2024049</v>
      </c>
      <c r="D47" s="5" t="s">
        <v>23</v>
      </c>
      <c r="E47" s="5" t="s">
        <v>10</v>
      </c>
      <c r="F47" s="5" t="str">
        <f>"谭钓"</f>
        <v>谭钓</v>
      </c>
      <c r="G47" s="5" t="str">
        <f>"女"</f>
        <v>女</v>
      </c>
    </row>
    <row r="48" spans="1:7" ht="15" customHeight="1">
      <c r="A48" s="5">
        <v>45</v>
      </c>
      <c r="B48" s="5" t="str">
        <f>"62192024031220021021066"</f>
        <v>62192024031220021021066</v>
      </c>
      <c r="C48" s="5" t="str">
        <f>"z2024050"</f>
        <v>z2024050</v>
      </c>
      <c r="D48" s="5" t="s">
        <v>24</v>
      </c>
      <c r="E48" s="5" t="s">
        <v>10</v>
      </c>
      <c r="F48" s="5" t="str">
        <f>"熊艳秋"</f>
        <v>熊艳秋</v>
      </c>
      <c r="G48" s="5" t="str">
        <f>"女"</f>
        <v>女</v>
      </c>
    </row>
    <row r="49" spans="1:7" ht="15" customHeight="1">
      <c r="A49" s="5">
        <v>46</v>
      </c>
      <c r="B49" s="5" t="str">
        <f>"62192024032015273180782"</f>
        <v>62192024032015273180782</v>
      </c>
      <c r="C49" s="5" t="str">
        <f>"z2024050"</f>
        <v>z2024050</v>
      </c>
      <c r="D49" s="5" t="s">
        <v>24</v>
      </c>
      <c r="E49" s="5" t="s">
        <v>10</v>
      </c>
      <c r="F49" s="5" t="str">
        <f>"李博"</f>
        <v>李博</v>
      </c>
      <c r="G49" s="5" t="str">
        <f>"男"</f>
        <v>男</v>
      </c>
    </row>
    <row r="50" spans="1:7" ht="15" customHeight="1">
      <c r="A50" s="5">
        <v>47</v>
      </c>
      <c r="B50" s="5" t="str">
        <f>"62192024032319493787509"</f>
        <v>62192024032319493787509</v>
      </c>
      <c r="C50" s="5" t="str">
        <f>"z2024050"</f>
        <v>z2024050</v>
      </c>
      <c r="D50" s="5" t="s">
        <v>24</v>
      </c>
      <c r="E50" s="5" t="s">
        <v>10</v>
      </c>
      <c r="F50" s="5" t="str">
        <f>"李晓芳"</f>
        <v>李晓芳</v>
      </c>
      <c r="G50" s="5" t="str">
        <f>"女"</f>
        <v>女</v>
      </c>
    </row>
    <row r="51" spans="1:7" ht="15" customHeight="1">
      <c r="A51" s="5">
        <v>48</v>
      </c>
      <c r="B51" s="5" t="str">
        <f>"62192024031209105215141"</f>
        <v>62192024031209105215141</v>
      </c>
      <c r="C51" s="5" t="str">
        <f>"z2024051"</f>
        <v>z2024051</v>
      </c>
      <c r="D51" s="5" t="s">
        <v>25</v>
      </c>
      <c r="E51" s="5" t="s">
        <v>10</v>
      </c>
      <c r="F51" s="5" t="str">
        <f>"黄晓莉"</f>
        <v>黄晓莉</v>
      </c>
      <c r="G51" s="5" t="str">
        <f>"女"</f>
        <v>女</v>
      </c>
    </row>
    <row r="52" spans="1:7" ht="15" customHeight="1">
      <c r="A52" s="5">
        <v>49</v>
      </c>
      <c r="B52" s="5" t="str">
        <f>"62192024031620524548899"</f>
        <v>62192024031620524548899</v>
      </c>
      <c r="C52" s="5" t="str">
        <f>"z2024051"</f>
        <v>z2024051</v>
      </c>
      <c r="D52" s="5" t="s">
        <v>25</v>
      </c>
      <c r="E52" s="5" t="s">
        <v>10</v>
      </c>
      <c r="F52" s="5" t="str">
        <f>"张红"</f>
        <v>张红</v>
      </c>
      <c r="G52" s="5" t="str">
        <f>"女"</f>
        <v>女</v>
      </c>
    </row>
    <row r="53" spans="1:7" ht="15" customHeight="1">
      <c r="A53" s="5">
        <v>50</v>
      </c>
      <c r="B53" s="5" t="str">
        <f>"62192024032408460387936"</f>
        <v>62192024032408460387936</v>
      </c>
      <c r="C53" s="5" t="str">
        <f>"z2024051"</f>
        <v>z2024051</v>
      </c>
      <c r="D53" s="5" t="s">
        <v>25</v>
      </c>
      <c r="E53" s="5" t="s">
        <v>10</v>
      </c>
      <c r="F53" s="5" t="str">
        <f>"林紫霜"</f>
        <v>林紫霜</v>
      </c>
      <c r="G53" s="5" t="str">
        <f>"女"</f>
        <v>女</v>
      </c>
    </row>
    <row r="54" spans="1:7" ht="15" customHeight="1">
      <c r="A54" s="5">
        <v>51</v>
      </c>
      <c r="B54" s="5" t="str">
        <f>"62192024032622260797223"</f>
        <v>62192024032622260797223</v>
      </c>
      <c r="C54" s="5" t="str">
        <f>"z2024051"</f>
        <v>z2024051</v>
      </c>
      <c r="D54" s="5" t="s">
        <v>25</v>
      </c>
      <c r="E54" s="5" t="s">
        <v>10</v>
      </c>
      <c r="F54" s="5" t="str">
        <f>"任长城"</f>
        <v>任长城</v>
      </c>
      <c r="G54" s="5" t="str">
        <f>"男"</f>
        <v>男</v>
      </c>
    </row>
    <row r="55" spans="1:7" ht="15" customHeight="1">
      <c r="A55" s="5">
        <v>52</v>
      </c>
      <c r="B55" s="5" t="str">
        <f>"621920240328105932106339"</f>
        <v>621920240328105932106339</v>
      </c>
      <c r="C55" s="5" t="str">
        <f>"z2024051"</f>
        <v>z2024051</v>
      </c>
      <c r="D55" s="5" t="s">
        <v>25</v>
      </c>
      <c r="E55" s="5" t="s">
        <v>10</v>
      </c>
      <c r="F55" s="5" t="str">
        <f>"李毓"</f>
        <v>李毓</v>
      </c>
      <c r="G55" s="5" t="str">
        <f>"男"</f>
        <v>男</v>
      </c>
    </row>
    <row r="56" spans="1:7" ht="15" customHeight="1">
      <c r="A56" s="5">
        <v>53</v>
      </c>
      <c r="B56" s="5" t="str">
        <f>"62192024031422065038358"</f>
        <v>62192024031422065038358</v>
      </c>
      <c r="C56" s="5" t="str">
        <f>"z2024052"</f>
        <v>z2024052</v>
      </c>
      <c r="D56" s="5" t="s">
        <v>26</v>
      </c>
      <c r="E56" s="5" t="s">
        <v>10</v>
      </c>
      <c r="F56" s="5" t="str">
        <f>"姚勇"</f>
        <v>姚勇</v>
      </c>
      <c r="G56" s="5" t="str">
        <f>"男"</f>
        <v>男</v>
      </c>
    </row>
    <row r="57" spans="1:7" ht="15" customHeight="1">
      <c r="A57" s="5">
        <v>54</v>
      </c>
      <c r="B57" s="5" t="str">
        <f>"62192024031610583645947"</f>
        <v>62192024031610583645947</v>
      </c>
      <c r="C57" s="5" t="str">
        <f>"z2024052"</f>
        <v>z2024052</v>
      </c>
      <c r="D57" s="5" t="s">
        <v>26</v>
      </c>
      <c r="E57" s="5" t="s">
        <v>10</v>
      </c>
      <c r="F57" s="5" t="str">
        <f>"艾平"</f>
        <v>艾平</v>
      </c>
      <c r="G57" s="5" t="str">
        <f>"女"</f>
        <v>女</v>
      </c>
    </row>
    <row r="58" spans="1:7" ht="15" customHeight="1">
      <c r="A58" s="5">
        <v>55</v>
      </c>
      <c r="B58" s="5" t="str">
        <f>"62192024031214150618282"</f>
        <v>62192024031214150618282</v>
      </c>
      <c r="C58" s="5" t="str">
        <f>"z2024053"</f>
        <v>z2024053</v>
      </c>
      <c r="D58" s="5" t="s">
        <v>27</v>
      </c>
      <c r="E58" s="5" t="s">
        <v>10</v>
      </c>
      <c r="F58" s="5" t="str">
        <f>"张森伟"</f>
        <v>张森伟</v>
      </c>
      <c r="G58" s="5" t="str">
        <f>"男"</f>
        <v>男</v>
      </c>
    </row>
    <row r="59" spans="1:7" ht="15" customHeight="1">
      <c r="A59" s="5">
        <v>56</v>
      </c>
      <c r="B59" s="5" t="str">
        <f>"62192024031623512649753"</f>
        <v>62192024031623512649753</v>
      </c>
      <c r="C59" s="5" t="str">
        <f>"z2024053"</f>
        <v>z2024053</v>
      </c>
      <c r="D59" s="5" t="s">
        <v>27</v>
      </c>
      <c r="E59" s="5" t="s">
        <v>10</v>
      </c>
      <c r="F59" s="5" t="str">
        <f>"黄熙皓"</f>
        <v>黄熙皓</v>
      </c>
      <c r="G59" s="5" t="str">
        <f>"男"</f>
        <v>男</v>
      </c>
    </row>
    <row r="60" spans="1:7" ht="15" customHeight="1">
      <c r="A60" s="5">
        <v>57</v>
      </c>
      <c r="B60" s="5" t="str">
        <f>"62192024032521374092342"</f>
        <v>62192024032521374092342</v>
      </c>
      <c r="C60" s="5" t="str">
        <f>"z2024053"</f>
        <v>z2024053</v>
      </c>
      <c r="D60" s="5" t="s">
        <v>27</v>
      </c>
      <c r="E60" s="5" t="s">
        <v>10</v>
      </c>
      <c r="F60" s="5" t="str">
        <f>"朱晓冬"</f>
        <v>朱晓冬</v>
      </c>
      <c r="G60" s="5" t="str">
        <f>"女"</f>
        <v>女</v>
      </c>
    </row>
    <row r="61" spans="1:7" ht="15" customHeight="1">
      <c r="A61" s="5">
        <v>58</v>
      </c>
      <c r="B61" s="5" t="str">
        <f>"62192024031208411714755"</f>
        <v>62192024031208411714755</v>
      </c>
      <c r="C61" s="5" t="str">
        <f>"z2024054"</f>
        <v>z2024054</v>
      </c>
      <c r="D61" s="5" t="s">
        <v>28</v>
      </c>
      <c r="E61" s="5" t="s">
        <v>10</v>
      </c>
      <c r="F61" s="5" t="str">
        <f>"刘源"</f>
        <v>刘源</v>
      </c>
      <c r="G61" s="5" t="str">
        <f>"男"</f>
        <v>男</v>
      </c>
    </row>
    <row r="62" spans="1:7" ht="15" customHeight="1">
      <c r="A62" s="5">
        <v>59</v>
      </c>
      <c r="B62" s="5" t="str">
        <f>"62192024031418181136463"</f>
        <v>62192024031418181136463</v>
      </c>
      <c r="C62" s="5" t="str">
        <f>"z2024054"</f>
        <v>z2024054</v>
      </c>
      <c r="D62" s="5" t="s">
        <v>28</v>
      </c>
      <c r="E62" s="5" t="s">
        <v>10</v>
      </c>
      <c r="F62" s="5" t="str">
        <f>"佘猷玉"</f>
        <v>佘猷玉</v>
      </c>
      <c r="G62" s="5" t="str">
        <f>"女"</f>
        <v>女</v>
      </c>
    </row>
    <row r="63" spans="1:7" ht="15" customHeight="1">
      <c r="A63" s="5">
        <v>60</v>
      </c>
      <c r="B63" s="5" t="str">
        <f>"62192024031210494116458"</f>
        <v>62192024031210494116458</v>
      </c>
      <c r="C63" s="5" t="str">
        <f>"z2024054"</f>
        <v>z2024054</v>
      </c>
      <c r="D63" s="5" t="s">
        <v>28</v>
      </c>
      <c r="E63" s="5" t="s">
        <v>10</v>
      </c>
      <c r="F63" s="5" t="str">
        <f>"向宇波"</f>
        <v>向宇波</v>
      </c>
      <c r="G63" s="5" t="str">
        <f>"男"</f>
        <v>男</v>
      </c>
    </row>
    <row r="64" spans="1:7" ht="15" customHeight="1">
      <c r="A64" s="5">
        <v>61</v>
      </c>
      <c r="B64" s="5" t="str">
        <f>"62192024032422363789260"</f>
        <v>62192024032422363789260</v>
      </c>
      <c r="C64" s="5" t="str">
        <f>"z2024054"</f>
        <v>z2024054</v>
      </c>
      <c r="D64" s="5" t="s">
        <v>28</v>
      </c>
      <c r="E64" s="5" t="s">
        <v>10</v>
      </c>
      <c r="F64" s="5" t="str">
        <f>"刘建"</f>
        <v>刘建</v>
      </c>
      <c r="G64" s="5" t="str">
        <f>"男"</f>
        <v>男</v>
      </c>
    </row>
    <row r="65" spans="1:7" ht="15" customHeight="1">
      <c r="A65" s="5">
        <v>62</v>
      </c>
      <c r="B65" s="5" t="str">
        <f>"62192024031914111970963"</f>
        <v>62192024031914111970963</v>
      </c>
      <c r="C65" s="5" t="str">
        <f>"z2024059"</f>
        <v>z2024059</v>
      </c>
      <c r="D65" s="5" t="s">
        <v>29</v>
      </c>
      <c r="E65" s="5" t="s">
        <v>10</v>
      </c>
      <c r="F65" s="5" t="str">
        <f>"郭靖"</f>
        <v>郭靖</v>
      </c>
      <c r="G65" s="5" t="str">
        <f>"男"</f>
        <v>男</v>
      </c>
    </row>
    <row r="66" spans="1:7" ht="15" customHeight="1">
      <c r="A66" s="5">
        <v>63</v>
      </c>
      <c r="B66" s="5" t="str">
        <f>"621920240328133138107332"</f>
        <v>621920240328133138107332</v>
      </c>
      <c r="C66" s="5" t="str">
        <f>"z2024059"</f>
        <v>z2024059</v>
      </c>
      <c r="D66" s="5" t="s">
        <v>29</v>
      </c>
      <c r="E66" s="5" t="s">
        <v>10</v>
      </c>
      <c r="F66" s="5" t="str">
        <f>"罗朝忠"</f>
        <v>罗朝忠</v>
      </c>
      <c r="G66" s="5" t="str">
        <f>"男"</f>
        <v>男</v>
      </c>
    </row>
    <row r="67" spans="1:7" ht="15" customHeight="1">
      <c r="A67" s="5">
        <v>64</v>
      </c>
      <c r="B67" s="5" t="str">
        <f>"62192024031212082617288"</f>
        <v>62192024031212082617288</v>
      </c>
      <c r="C67" s="5" t="str">
        <f>"z2024062"</f>
        <v>z2024062</v>
      </c>
      <c r="D67" s="5" t="s">
        <v>30</v>
      </c>
      <c r="E67" s="5" t="s">
        <v>10</v>
      </c>
      <c r="F67" s="5" t="str">
        <f>"夏杰"</f>
        <v>夏杰</v>
      </c>
      <c r="G67" s="5" t="str">
        <f>"女"</f>
        <v>女</v>
      </c>
    </row>
    <row r="68" spans="1:7" ht="15" customHeight="1">
      <c r="A68" s="5">
        <v>65</v>
      </c>
      <c r="B68" s="5" t="str">
        <f>"62192024031423163538857"</f>
        <v>62192024031423163538857</v>
      </c>
      <c r="C68" s="5" t="str">
        <f>"z2024062"</f>
        <v>z2024062</v>
      </c>
      <c r="D68" s="5" t="s">
        <v>30</v>
      </c>
      <c r="E68" s="5" t="s">
        <v>10</v>
      </c>
      <c r="F68" s="5" t="str">
        <f>"甘恩"</f>
        <v>甘恩</v>
      </c>
      <c r="G68" s="5" t="str">
        <f>"女"</f>
        <v>女</v>
      </c>
    </row>
    <row r="69" spans="1:7" ht="15" customHeight="1">
      <c r="A69" s="5">
        <v>66</v>
      </c>
      <c r="B69" s="5" t="str">
        <f>"62192024031312214125435"</f>
        <v>62192024031312214125435</v>
      </c>
      <c r="C69" s="5" t="str">
        <f>"z2024065"</f>
        <v>z2024065</v>
      </c>
      <c r="D69" s="5" t="s">
        <v>31</v>
      </c>
      <c r="E69" s="5" t="s">
        <v>10</v>
      </c>
      <c r="F69" s="5" t="str">
        <f>"华兴龙"</f>
        <v>华兴龙</v>
      </c>
      <c r="G69" s="5" t="str">
        <f>"女"</f>
        <v>女</v>
      </c>
    </row>
    <row r="70" spans="1:7" ht="15" customHeight="1">
      <c r="A70" s="5">
        <v>67</v>
      </c>
      <c r="B70" s="5" t="str">
        <f>"62192024031321393130054"</f>
        <v>62192024031321393130054</v>
      </c>
      <c r="C70" s="5" t="str">
        <f>"z2024065"</f>
        <v>z2024065</v>
      </c>
      <c r="D70" s="5" t="s">
        <v>31</v>
      </c>
      <c r="E70" s="5" t="s">
        <v>10</v>
      </c>
      <c r="F70" s="5" t="str">
        <f>"吴麟君"</f>
        <v>吴麟君</v>
      </c>
      <c r="G70" s="5" t="str">
        <f>"女"</f>
        <v>女</v>
      </c>
    </row>
    <row r="71" spans="1:7" ht="15" customHeight="1">
      <c r="A71" s="5">
        <v>68</v>
      </c>
      <c r="B71" s="5" t="str">
        <f>"62192024031422393438616"</f>
        <v>62192024031422393438616</v>
      </c>
      <c r="C71" s="5" t="str">
        <f>"z2024065"</f>
        <v>z2024065</v>
      </c>
      <c r="D71" s="5" t="s">
        <v>31</v>
      </c>
      <c r="E71" s="5" t="s">
        <v>10</v>
      </c>
      <c r="F71" s="5" t="str">
        <f>"谭辉"</f>
        <v>谭辉</v>
      </c>
      <c r="G71" s="5" t="str">
        <f>"男"</f>
        <v>男</v>
      </c>
    </row>
    <row r="72" spans="1:7" ht="15" customHeight="1">
      <c r="A72" s="5">
        <v>69</v>
      </c>
      <c r="B72" s="5" t="str">
        <f>"62192024031816354562070"</f>
        <v>62192024031816354562070</v>
      </c>
      <c r="C72" s="5" t="str">
        <f>"z2024065"</f>
        <v>z2024065</v>
      </c>
      <c r="D72" s="5" t="s">
        <v>31</v>
      </c>
      <c r="E72" s="5" t="s">
        <v>10</v>
      </c>
      <c r="F72" s="5" t="str">
        <f>"王艳平"</f>
        <v>王艳平</v>
      </c>
      <c r="G72" s="5" t="str">
        <f aca="true" t="shared" si="2" ref="G72:G77">"女"</f>
        <v>女</v>
      </c>
    </row>
    <row r="73" spans="1:7" ht="15" customHeight="1">
      <c r="A73" s="5">
        <v>70</v>
      </c>
      <c r="B73" s="5" t="str">
        <f>"62192024031215502519216"</f>
        <v>62192024031215502519216</v>
      </c>
      <c r="C73" s="5" t="str">
        <f>"z2024065"</f>
        <v>z2024065</v>
      </c>
      <c r="D73" s="5" t="s">
        <v>31</v>
      </c>
      <c r="E73" s="5" t="s">
        <v>10</v>
      </c>
      <c r="F73" s="5" t="str">
        <f>"曾庆平"</f>
        <v>曾庆平</v>
      </c>
      <c r="G73" s="5" t="str">
        <f t="shared" si="2"/>
        <v>女</v>
      </c>
    </row>
    <row r="74" spans="1:7" ht="15" customHeight="1">
      <c r="A74" s="5">
        <v>71</v>
      </c>
      <c r="B74" s="5" t="str">
        <f>"62192024032618150295993"</f>
        <v>62192024032618150295993</v>
      </c>
      <c r="C74" s="5" t="str">
        <f>"z2024066"</f>
        <v>z2024066</v>
      </c>
      <c r="D74" s="5" t="s">
        <v>32</v>
      </c>
      <c r="E74" s="5" t="s">
        <v>10</v>
      </c>
      <c r="F74" s="5" t="str">
        <f>"向毅明"</f>
        <v>向毅明</v>
      </c>
      <c r="G74" s="5" t="str">
        <f t="shared" si="2"/>
        <v>女</v>
      </c>
    </row>
    <row r="75" spans="1:7" ht="15" customHeight="1">
      <c r="A75" s="5">
        <v>72</v>
      </c>
      <c r="B75" s="5" t="str">
        <f>"621920240328151410108026"</f>
        <v>621920240328151410108026</v>
      </c>
      <c r="C75" s="5" t="str">
        <f>"z2024066"</f>
        <v>z2024066</v>
      </c>
      <c r="D75" s="5" t="s">
        <v>32</v>
      </c>
      <c r="E75" s="5" t="s">
        <v>10</v>
      </c>
      <c r="F75" s="5" t="str">
        <f>"苏兴妍"</f>
        <v>苏兴妍</v>
      </c>
      <c r="G75" s="5" t="str">
        <f t="shared" si="2"/>
        <v>女</v>
      </c>
    </row>
    <row r="76" spans="1:7" ht="15" customHeight="1">
      <c r="A76" s="5">
        <v>73</v>
      </c>
      <c r="B76" s="5" t="str">
        <f>"62192024031214181718308"</f>
        <v>62192024031214181718308</v>
      </c>
      <c r="C76" s="5" t="str">
        <f>"z2024067"</f>
        <v>z2024067</v>
      </c>
      <c r="D76" s="5" t="s">
        <v>33</v>
      </c>
      <c r="E76" s="5" t="s">
        <v>10</v>
      </c>
      <c r="F76" s="5" t="str">
        <f>"魏莱"</f>
        <v>魏莱</v>
      </c>
      <c r="G76" s="5" t="str">
        <f t="shared" si="2"/>
        <v>女</v>
      </c>
    </row>
    <row r="77" spans="1:7" ht="15" customHeight="1">
      <c r="A77" s="5">
        <v>74</v>
      </c>
      <c r="B77" s="5" t="str">
        <f>"62192024032614242994865"</f>
        <v>62192024032614242994865</v>
      </c>
      <c r="C77" s="5" t="str">
        <f>"z2024067"</f>
        <v>z2024067</v>
      </c>
      <c r="D77" s="5" t="s">
        <v>33</v>
      </c>
      <c r="E77" s="5" t="s">
        <v>10</v>
      </c>
      <c r="F77" s="5" t="str">
        <f>"樊敏捷"</f>
        <v>樊敏捷</v>
      </c>
      <c r="G77" s="5" t="str">
        <f t="shared" si="2"/>
        <v>女</v>
      </c>
    </row>
    <row r="78" spans="1:7" ht="15" customHeight="1">
      <c r="A78" s="5">
        <v>75</v>
      </c>
      <c r="B78" s="5" t="str">
        <f>"62192024031209153315210"</f>
        <v>62192024031209153315210</v>
      </c>
      <c r="C78" s="5" t="str">
        <f>"z2024068"</f>
        <v>z2024068</v>
      </c>
      <c r="D78" s="5" t="s">
        <v>34</v>
      </c>
      <c r="E78" s="5" t="s">
        <v>10</v>
      </c>
      <c r="F78" s="5" t="str">
        <f>"刘顿"</f>
        <v>刘顿</v>
      </c>
      <c r="G78" s="5" t="str">
        <f>"男"</f>
        <v>男</v>
      </c>
    </row>
    <row r="79" spans="1:7" ht="15" customHeight="1">
      <c r="A79" s="5">
        <v>76</v>
      </c>
      <c r="B79" s="5" t="str">
        <f>"62192024032521471292395"</f>
        <v>62192024032521471292395</v>
      </c>
      <c r="C79" s="5" t="str">
        <f>"z2024068"</f>
        <v>z2024068</v>
      </c>
      <c r="D79" s="5" t="s">
        <v>34</v>
      </c>
      <c r="E79" s="5" t="s">
        <v>10</v>
      </c>
      <c r="F79" s="5" t="str">
        <f>"陈诗"</f>
        <v>陈诗</v>
      </c>
      <c r="G79" s="5" t="str">
        <f>"女"</f>
        <v>女</v>
      </c>
    </row>
    <row r="80" spans="1:7" ht="15" customHeight="1">
      <c r="A80" s="5">
        <v>77</v>
      </c>
      <c r="B80" s="5" t="str">
        <f>"62192024032123340985119"</f>
        <v>62192024032123340985119</v>
      </c>
      <c r="C80" s="5" t="str">
        <f>"z2024069"</f>
        <v>z2024069</v>
      </c>
      <c r="D80" s="5" t="s">
        <v>35</v>
      </c>
      <c r="E80" s="5" t="s">
        <v>10</v>
      </c>
      <c r="F80" s="5" t="str">
        <f>"肖倩"</f>
        <v>肖倩</v>
      </c>
      <c r="G80" s="5" t="str">
        <f>"女"</f>
        <v>女</v>
      </c>
    </row>
    <row r="81" spans="1:7" ht="15" customHeight="1">
      <c r="A81" s="5">
        <v>78</v>
      </c>
      <c r="B81" s="5" t="str">
        <f>"62192024032519031891746"</f>
        <v>62192024032519031891746</v>
      </c>
      <c r="C81" s="5" t="str">
        <f>"z2024069"</f>
        <v>z2024069</v>
      </c>
      <c r="D81" s="5" t="s">
        <v>35</v>
      </c>
      <c r="E81" s="5" t="s">
        <v>10</v>
      </c>
      <c r="F81" s="5" t="str">
        <f>"刘陈晨"</f>
        <v>刘陈晨</v>
      </c>
      <c r="G81" s="5" t="str">
        <f>"女"</f>
        <v>女</v>
      </c>
    </row>
    <row r="82" spans="1:7" ht="15" customHeight="1">
      <c r="A82" s="5">
        <v>79</v>
      </c>
      <c r="B82" s="5" t="str">
        <f>"62192024031216500019751"</f>
        <v>62192024031216500019751</v>
      </c>
      <c r="C82" s="5" t="str">
        <f aca="true" t="shared" si="3" ref="C82:C90">"z2024072"</f>
        <v>z2024072</v>
      </c>
      <c r="D82" s="5" t="s">
        <v>36</v>
      </c>
      <c r="E82" s="5" t="s">
        <v>10</v>
      </c>
      <c r="F82" s="5" t="str">
        <f>"周文娟"</f>
        <v>周文娟</v>
      </c>
      <c r="G82" s="5" t="str">
        <f>"女"</f>
        <v>女</v>
      </c>
    </row>
    <row r="83" spans="1:7" ht="15" customHeight="1">
      <c r="A83" s="5">
        <v>80</v>
      </c>
      <c r="B83" s="5" t="str">
        <f>"62192024031415533035261"</f>
        <v>62192024031415533035261</v>
      </c>
      <c r="C83" s="5" t="str">
        <f t="shared" si="3"/>
        <v>z2024072</v>
      </c>
      <c r="D83" s="5" t="s">
        <v>36</v>
      </c>
      <c r="E83" s="5" t="s">
        <v>10</v>
      </c>
      <c r="F83" s="5" t="str">
        <f>"张毅"</f>
        <v>张毅</v>
      </c>
      <c r="G83" s="5" t="str">
        <f>"女"</f>
        <v>女</v>
      </c>
    </row>
    <row r="84" spans="1:7" ht="15" customHeight="1">
      <c r="A84" s="5">
        <v>81</v>
      </c>
      <c r="B84" s="5" t="str">
        <f>"62192024031421511938240"</f>
        <v>62192024031421511938240</v>
      </c>
      <c r="C84" s="5" t="str">
        <f t="shared" si="3"/>
        <v>z2024072</v>
      </c>
      <c r="D84" s="5" t="s">
        <v>36</v>
      </c>
      <c r="E84" s="5" t="s">
        <v>10</v>
      </c>
      <c r="F84" s="5" t="str">
        <f>"曾鹏"</f>
        <v>曾鹏</v>
      </c>
      <c r="G84" s="5" t="str">
        <f>"男"</f>
        <v>男</v>
      </c>
    </row>
    <row r="85" spans="1:7" ht="15" customHeight="1">
      <c r="A85" s="5">
        <v>82</v>
      </c>
      <c r="B85" s="5" t="str">
        <f>"62192024031613514746882"</f>
        <v>62192024031613514746882</v>
      </c>
      <c r="C85" s="5" t="str">
        <f t="shared" si="3"/>
        <v>z2024072</v>
      </c>
      <c r="D85" s="5" t="s">
        <v>36</v>
      </c>
      <c r="E85" s="5" t="s">
        <v>10</v>
      </c>
      <c r="F85" s="5" t="str">
        <f>"周倩"</f>
        <v>周倩</v>
      </c>
      <c r="G85" s="5" t="str">
        <f>"女"</f>
        <v>女</v>
      </c>
    </row>
    <row r="86" spans="1:7" ht="15" customHeight="1">
      <c r="A86" s="5">
        <v>83</v>
      </c>
      <c r="B86" s="5" t="str">
        <f>"62192024031918463473995"</f>
        <v>62192024031918463473995</v>
      </c>
      <c r="C86" s="5" t="str">
        <f t="shared" si="3"/>
        <v>z2024072</v>
      </c>
      <c r="D86" s="5" t="s">
        <v>36</v>
      </c>
      <c r="E86" s="5" t="s">
        <v>10</v>
      </c>
      <c r="F86" s="5" t="str">
        <f>"覃禹翱"</f>
        <v>覃禹翱</v>
      </c>
      <c r="G86" s="5" t="str">
        <f>"男"</f>
        <v>男</v>
      </c>
    </row>
    <row r="87" spans="1:7" ht="15" customHeight="1">
      <c r="A87" s="5">
        <v>84</v>
      </c>
      <c r="B87" s="5" t="str">
        <f>"62192024032111394183462"</f>
        <v>62192024032111394183462</v>
      </c>
      <c r="C87" s="5" t="str">
        <f t="shared" si="3"/>
        <v>z2024072</v>
      </c>
      <c r="D87" s="5" t="s">
        <v>36</v>
      </c>
      <c r="E87" s="5" t="s">
        <v>10</v>
      </c>
      <c r="F87" s="5" t="str">
        <f>"周静雅"</f>
        <v>周静雅</v>
      </c>
      <c r="G87" s="5" t="str">
        <f>"女"</f>
        <v>女</v>
      </c>
    </row>
    <row r="88" spans="1:7" ht="15" customHeight="1">
      <c r="A88" s="5">
        <v>85</v>
      </c>
      <c r="B88" s="5" t="str">
        <f>"62192024032210365085400"</f>
        <v>62192024032210365085400</v>
      </c>
      <c r="C88" s="5" t="str">
        <f t="shared" si="3"/>
        <v>z2024072</v>
      </c>
      <c r="D88" s="5" t="s">
        <v>36</v>
      </c>
      <c r="E88" s="5" t="s">
        <v>10</v>
      </c>
      <c r="F88" s="5" t="str">
        <f>"向淼"</f>
        <v>向淼</v>
      </c>
      <c r="G88" s="5" t="str">
        <f>"男"</f>
        <v>男</v>
      </c>
    </row>
    <row r="89" spans="1:7" ht="15" customHeight="1">
      <c r="A89" s="5">
        <v>86</v>
      </c>
      <c r="B89" s="5" t="str">
        <f>"62192024032519340591848"</f>
        <v>62192024032519340591848</v>
      </c>
      <c r="C89" s="5" t="str">
        <f t="shared" si="3"/>
        <v>z2024072</v>
      </c>
      <c r="D89" s="5" t="s">
        <v>36</v>
      </c>
      <c r="E89" s="5" t="s">
        <v>10</v>
      </c>
      <c r="F89" s="5" t="str">
        <f>"柯勇"</f>
        <v>柯勇</v>
      </c>
      <c r="G89" s="5" t="str">
        <f>"男"</f>
        <v>男</v>
      </c>
    </row>
    <row r="90" spans="1:7" ht="15" customHeight="1">
      <c r="A90" s="5">
        <v>87</v>
      </c>
      <c r="B90" s="5" t="str">
        <f>"62192024032616330395570"</f>
        <v>62192024032616330395570</v>
      </c>
      <c r="C90" s="5" t="str">
        <f t="shared" si="3"/>
        <v>z2024072</v>
      </c>
      <c r="D90" s="5" t="s">
        <v>36</v>
      </c>
      <c r="E90" s="5" t="s">
        <v>10</v>
      </c>
      <c r="F90" s="5" t="str">
        <f>"黄绍武"</f>
        <v>黄绍武</v>
      </c>
      <c r="G90" s="5" t="str">
        <f>"男"</f>
        <v>男</v>
      </c>
    </row>
    <row r="91" spans="1:7" ht="15" customHeight="1">
      <c r="A91" s="5">
        <v>88</v>
      </c>
      <c r="B91" s="5" t="str">
        <f>"62192024031212290317435"</f>
        <v>62192024031212290317435</v>
      </c>
      <c r="C91" s="5" t="str">
        <f>"z2024075"</f>
        <v>z2024075</v>
      </c>
      <c r="D91" s="5" t="s">
        <v>37</v>
      </c>
      <c r="E91" s="5" t="s">
        <v>10</v>
      </c>
      <c r="F91" s="5" t="str">
        <f>"彭迪"</f>
        <v>彭迪</v>
      </c>
      <c r="G91" s="5" t="str">
        <f>"女"</f>
        <v>女</v>
      </c>
    </row>
    <row r="92" spans="1:7" ht="15" customHeight="1">
      <c r="A92" s="5">
        <v>89</v>
      </c>
      <c r="B92" s="5" t="str">
        <f>"62192024031419581037212"</f>
        <v>62192024031419581037212</v>
      </c>
      <c r="C92" s="5" t="str">
        <f>"z2024075"</f>
        <v>z2024075</v>
      </c>
      <c r="D92" s="5" t="s">
        <v>37</v>
      </c>
      <c r="E92" s="5" t="s">
        <v>10</v>
      </c>
      <c r="F92" s="5" t="str">
        <f>"刘泊宁"</f>
        <v>刘泊宁</v>
      </c>
      <c r="G92" s="5" t="str">
        <f>"女"</f>
        <v>女</v>
      </c>
    </row>
    <row r="93" spans="1:7" ht="15" customHeight="1">
      <c r="A93" s="5">
        <v>90</v>
      </c>
      <c r="B93" s="5" t="str">
        <f>"62192024031811104258274"</f>
        <v>62192024031811104258274</v>
      </c>
      <c r="C93" s="5" t="str">
        <f>"z2024075"</f>
        <v>z2024075</v>
      </c>
      <c r="D93" s="5" t="s">
        <v>37</v>
      </c>
      <c r="E93" s="5" t="s">
        <v>10</v>
      </c>
      <c r="F93" s="5" t="str">
        <f>"吴波"</f>
        <v>吴波</v>
      </c>
      <c r="G93" s="5" t="str">
        <f>"男"</f>
        <v>男</v>
      </c>
    </row>
    <row r="94" spans="1:7" ht="15" customHeight="1">
      <c r="A94" s="5">
        <v>91</v>
      </c>
      <c r="B94" s="5" t="str">
        <f>"62192024031216285619553"</f>
        <v>62192024031216285619553</v>
      </c>
      <c r="C94" s="5" t="str">
        <f>"z2024078"</f>
        <v>z2024078</v>
      </c>
      <c r="D94" s="5" t="s">
        <v>38</v>
      </c>
      <c r="E94" s="5" t="s">
        <v>10</v>
      </c>
      <c r="F94" s="5" t="str">
        <f>"李慧"</f>
        <v>李慧</v>
      </c>
      <c r="G94" s="5" t="str">
        <f>"女"</f>
        <v>女</v>
      </c>
    </row>
    <row r="95" spans="1:7" ht="15" customHeight="1">
      <c r="A95" s="5">
        <v>92</v>
      </c>
      <c r="B95" s="5" t="str">
        <f>"62192024031217335620083"</f>
        <v>62192024031217335620083</v>
      </c>
      <c r="C95" s="5" t="str">
        <f>"z2024078"</f>
        <v>z2024078</v>
      </c>
      <c r="D95" s="5" t="s">
        <v>38</v>
      </c>
      <c r="E95" s="5" t="s">
        <v>10</v>
      </c>
      <c r="F95" s="5" t="str">
        <f>"袁莹"</f>
        <v>袁莹</v>
      </c>
      <c r="G95" s="5" t="str">
        <f>"女"</f>
        <v>女</v>
      </c>
    </row>
    <row r="96" spans="1:7" ht="15" customHeight="1">
      <c r="A96" s="5">
        <v>93</v>
      </c>
      <c r="B96" s="5" t="str">
        <f>"62192024031312525025755"</f>
        <v>62192024031312525025755</v>
      </c>
      <c r="C96" s="5" t="str">
        <f>"z2024078"</f>
        <v>z2024078</v>
      </c>
      <c r="D96" s="5" t="s">
        <v>38</v>
      </c>
      <c r="E96" s="5" t="s">
        <v>10</v>
      </c>
      <c r="F96" s="5" t="str">
        <f>"甘枚鑫"</f>
        <v>甘枚鑫</v>
      </c>
      <c r="G96" s="5" t="str">
        <f>"女"</f>
        <v>女</v>
      </c>
    </row>
    <row r="97" spans="1:7" ht="15" customHeight="1">
      <c r="A97" s="5">
        <v>94</v>
      </c>
      <c r="B97" s="5" t="str">
        <f>"62192024031523203144712"</f>
        <v>62192024031523203144712</v>
      </c>
      <c r="C97" s="5" t="str">
        <f>"z2024078"</f>
        <v>z2024078</v>
      </c>
      <c r="D97" s="5" t="s">
        <v>38</v>
      </c>
      <c r="E97" s="5" t="s">
        <v>10</v>
      </c>
      <c r="F97" s="5" t="str">
        <f>"向淼"</f>
        <v>向淼</v>
      </c>
      <c r="G97" s="5" t="str">
        <f>"男"</f>
        <v>男</v>
      </c>
    </row>
    <row r="98" spans="1:7" ht="15" customHeight="1">
      <c r="A98" s="5">
        <v>95</v>
      </c>
      <c r="B98" s="5" t="str">
        <f>"62192024032709352098518"</f>
        <v>62192024032709352098518</v>
      </c>
      <c r="C98" s="5" t="str">
        <f>"z2024078"</f>
        <v>z2024078</v>
      </c>
      <c r="D98" s="5" t="s">
        <v>38</v>
      </c>
      <c r="E98" s="5" t="s">
        <v>10</v>
      </c>
      <c r="F98" s="5" t="str">
        <f>"付九亚"</f>
        <v>付九亚</v>
      </c>
      <c r="G98" s="5" t="str">
        <f>"男"</f>
        <v>男</v>
      </c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阿飞</dc:creator>
  <cp:keywords/>
  <dc:description/>
  <cp:lastModifiedBy>guest</cp:lastModifiedBy>
  <cp:lastPrinted>2024-04-16T02:06:36Z</cp:lastPrinted>
  <dcterms:created xsi:type="dcterms:W3CDTF">2024-04-02T15:35:26Z</dcterms:created>
  <dcterms:modified xsi:type="dcterms:W3CDTF">2024-05-28T14:45:55Z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I">
    <vt:lpwstr>6D5D949739FE4D19A9D2F6C36F3663F6_13</vt:lpwstr>
  </property>
  <property fmtid="{D5CDD505-2E9C-101B-9397-08002B2CF9AE}" pid="4" name="퀀_generated_2.-2147483648">
    <vt:i4>2052</vt:i4>
  </property>
</Properties>
</file>