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涡阳县2024年县直事业单位人才引进全部数据" sheetId="1" r:id="rId1"/>
  </sheets>
  <definedNames>
    <definedName name="_xlfn.SINGLE" hidden="1">#NAME?</definedName>
    <definedName name="_xlnm._FilterDatabase" localSheetId="0" hidden="1">'涡阳县2024年县直事业单位人才引进全部数据'!$A$2:$D$217</definedName>
  </definedNames>
  <calcPr fullCalcOnLoad="1"/>
</workbook>
</file>

<file path=xl/sharedStrings.xml><?xml version="1.0" encoding="utf-8"?>
<sst xmlns="http://schemas.openxmlformats.org/spreadsheetml/2006/main" count="5" uniqueCount="5">
  <si>
    <t>涡阳县2024年度县直事业单位人才引进面试人员名单</t>
  </si>
  <si>
    <t>序号</t>
  </si>
  <si>
    <t>报考号</t>
  </si>
  <si>
    <t>岗位代码</t>
  </si>
  <si>
    <t>姓名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</si>
</sst>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tabSelected="1" workbookViewId="0" topLeftCell="A1">
      <selection activeCell="F11" sqref="F11"/>
    </sheetView>
  </sheetViews>
  <sheetFormatPr defaultColWidth="9.00390625" defaultRowHeight="15" customHeight="1"/>
  <cols>
    <col min="1" max="1" width="8.8515625" style="0" customWidth="1"/>
    <col min="2" max="2" width="40.8515625" style="0" customWidth="1"/>
    <col min="3" max="3" width="19.140625" style="0" customWidth="1"/>
    <col min="4" max="4" width="18.57421875" style="0" customWidth="1"/>
  </cols>
  <sheetData>
    <row r="1" spans="1:4" ht="33" customHeight="1">
      <c r="A1" s="3" t="s">
        <v>0</v>
      </c>
      <c r="B1" s="3"/>
      <c r="C1" s="3"/>
      <c r="D1" s="3"/>
    </row>
    <row r="2" spans="1:4" ht="21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5">
        <f aca="true" t="shared" si="0" ref="A3:A66">ROW()-2</f>
        <v>1</v>
      </c>
      <c r="B3" s="6" t="str">
        <f>"629520240407095608134010"</f>
        <v>629520240407095608134010</v>
      </c>
      <c r="C3" s="6" t="str">
        <f aca="true" t="shared" si="1" ref="C3:C13">"202401"</f>
        <v>202401</v>
      </c>
      <c r="D3" s="7" t="str">
        <f>"陈胜男"</f>
        <v>陈胜男</v>
      </c>
    </row>
    <row r="4" spans="1:4" ht="14.25">
      <c r="A4" s="5">
        <f t="shared" si="0"/>
        <v>2</v>
      </c>
      <c r="B4" s="6" t="str">
        <f>"629520240407175142136422"</f>
        <v>629520240407175142136422</v>
      </c>
      <c r="C4" s="6" t="str">
        <f t="shared" si="1"/>
        <v>202401</v>
      </c>
      <c r="D4" s="7" t="str">
        <f>"李飞"</f>
        <v>李飞</v>
      </c>
    </row>
    <row r="5" spans="1:4" ht="14.25">
      <c r="A5" s="5">
        <f t="shared" si="0"/>
        <v>3</v>
      </c>
      <c r="B5" s="6" t="str">
        <f>"629520240407205225136919"</f>
        <v>629520240407205225136919</v>
      </c>
      <c r="C5" s="6" t="str">
        <f t="shared" si="1"/>
        <v>202401</v>
      </c>
      <c r="D5" s="7" t="str">
        <f>"牛诚俊"</f>
        <v>牛诚俊</v>
      </c>
    </row>
    <row r="6" spans="1:4" ht="14.25">
      <c r="A6" s="5">
        <f t="shared" si="0"/>
        <v>4</v>
      </c>
      <c r="B6" s="6" t="str">
        <f>"629520240407213713137051"</f>
        <v>629520240407213713137051</v>
      </c>
      <c r="C6" s="6" t="str">
        <f t="shared" si="1"/>
        <v>202401</v>
      </c>
      <c r="D6" s="7" t="str">
        <f>"李志成"</f>
        <v>李志成</v>
      </c>
    </row>
    <row r="7" spans="1:4" ht="14.25">
      <c r="A7" s="5">
        <f t="shared" si="0"/>
        <v>5</v>
      </c>
      <c r="B7" s="6" t="str">
        <f>"629520240407211008136974"</f>
        <v>629520240407211008136974</v>
      </c>
      <c r="C7" s="6" t="str">
        <f t="shared" si="1"/>
        <v>202401</v>
      </c>
      <c r="D7" s="7" t="str">
        <f>"方静雪"</f>
        <v>方静雪</v>
      </c>
    </row>
    <row r="8" spans="1:4" ht="14.25">
      <c r="A8" s="5">
        <f t="shared" si="0"/>
        <v>6</v>
      </c>
      <c r="B8" s="6" t="str">
        <f>"629520240409203148140299"</f>
        <v>629520240409203148140299</v>
      </c>
      <c r="C8" s="6" t="str">
        <f t="shared" si="1"/>
        <v>202401</v>
      </c>
      <c r="D8" s="7" t="str">
        <f>"张楚楚"</f>
        <v>张楚楚</v>
      </c>
    </row>
    <row r="9" spans="1:4" ht="14.25">
      <c r="A9" s="5">
        <f t="shared" si="0"/>
        <v>7</v>
      </c>
      <c r="B9" s="6" t="str">
        <f>"629520240409215559140387"</f>
        <v>629520240409215559140387</v>
      </c>
      <c r="C9" s="6" t="str">
        <f t="shared" si="1"/>
        <v>202401</v>
      </c>
      <c r="D9" s="7" t="str">
        <f>"张磊"</f>
        <v>张磊</v>
      </c>
    </row>
    <row r="10" spans="1:4" ht="14.25">
      <c r="A10" s="5">
        <f t="shared" si="0"/>
        <v>8</v>
      </c>
      <c r="B10" s="6" t="str">
        <f>"629520240410080806140497"</f>
        <v>629520240410080806140497</v>
      </c>
      <c r="C10" s="6" t="str">
        <f t="shared" si="1"/>
        <v>202401</v>
      </c>
      <c r="D10" s="7" t="str">
        <f>"张建"</f>
        <v>张建</v>
      </c>
    </row>
    <row r="11" spans="1:4" ht="14.25">
      <c r="A11" s="5">
        <f t="shared" si="0"/>
        <v>9</v>
      </c>
      <c r="B11" s="6" t="str">
        <f>"629520240411123144141969"</f>
        <v>629520240411123144141969</v>
      </c>
      <c r="C11" s="6" t="str">
        <f t="shared" si="1"/>
        <v>202401</v>
      </c>
      <c r="D11" s="7" t="str">
        <f>"储瑾"</f>
        <v>储瑾</v>
      </c>
    </row>
    <row r="12" spans="1:4" ht="14.25">
      <c r="A12" s="5">
        <f t="shared" si="0"/>
        <v>10</v>
      </c>
      <c r="B12" s="6" t="str">
        <f>"629520240411164908142328"</f>
        <v>629520240411164908142328</v>
      </c>
      <c r="C12" s="6" t="str">
        <f t="shared" si="1"/>
        <v>202401</v>
      </c>
      <c r="D12" s="7" t="str">
        <f>"何宗放"</f>
        <v>何宗放</v>
      </c>
    </row>
    <row r="13" spans="1:4" ht="14.25">
      <c r="A13" s="5">
        <f t="shared" si="0"/>
        <v>11</v>
      </c>
      <c r="B13" s="6" t="str">
        <f>"629520240411214421142431"</f>
        <v>629520240411214421142431</v>
      </c>
      <c r="C13" s="6" t="str">
        <f t="shared" si="1"/>
        <v>202401</v>
      </c>
      <c r="D13" s="7" t="str">
        <f>"李欣芮"</f>
        <v>李欣芮</v>
      </c>
    </row>
    <row r="14" spans="1:4" ht="14.25">
      <c r="A14" s="5">
        <f t="shared" si="0"/>
        <v>12</v>
      </c>
      <c r="B14" s="6" t="str">
        <f>"629520240407090736133477"</f>
        <v>629520240407090736133477</v>
      </c>
      <c r="C14" s="6" t="str">
        <f aca="true" t="shared" si="2" ref="C14:C40">"202402"</f>
        <v>202402</v>
      </c>
      <c r="D14" s="7" t="str">
        <f>"胡若辰"</f>
        <v>胡若辰</v>
      </c>
    </row>
    <row r="15" spans="1:4" ht="14.25">
      <c r="A15" s="5">
        <f t="shared" si="0"/>
        <v>13</v>
      </c>
      <c r="B15" s="6" t="str">
        <f>"629520240407095955134058"</f>
        <v>629520240407095955134058</v>
      </c>
      <c r="C15" s="6" t="str">
        <f t="shared" si="2"/>
        <v>202402</v>
      </c>
      <c r="D15" s="7" t="str">
        <f>"陈雨晴"</f>
        <v>陈雨晴</v>
      </c>
    </row>
    <row r="16" spans="1:4" ht="14.25">
      <c r="A16" s="5">
        <f t="shared" si="0"/>
        <v>14</v>
      </c>
      <c r="B16" s="6" t="str">
        <f>"629520240407092618133716"</f>
        <v>629520240407092618133716</v>
      </c>
      <c r="C16" s="6" t="str">
        <f t="shared" si="2"/>
        <v>202402</v>
      </c>
      <c r="D16" s="7" t="str">
        <f>"何家乐"</f>
        <v>何家乐</v>
      </c>
    </row>
    <row r="17" spans="1:4" ht="14.25">
      <c r="A17" s="5">
        <f t="shared" si="0"/>
        <v>15</v>
      </c>
      <c r="B17" s="6" t="str">
        <f>"629520240407102842134335"</f>
        <v>629520240407102842134335</v>
      </c>
      <c r="C17" s="6" t="str">
        <f t="shared" si="2"/>
        <v>202402</v>
      </c>
      <c r="D17" s="7" t="str">
        <f>"姚少风"</f>
        <v>姚少风</v>
      </c>
    </row>
    <row r="18" spans="1:4" ht="14.25">
      <c r="A18" s="5">
        <f t="shared" si="0"/>
        <v>16</v>
      </c>
      <c r="B18" s="6" t="str">
        <f>"629520240407113922134862"</f>
        <v>629520240407113922134862</v>
      </c>
      <c r="C18" s="6" t="str">
        <f t="shared" si="2"/>
        <v>202402</v>
      </c>
      <c r="D18" s="7" t="str">
        <f>"陈妮妮"</f>
        <v>陈妮妮</v>
      </c>
    </row>
    <row r="19" spans="1:4" ht="14.25">
      <c r="A19" s="5">
        <f t="shared" si="0"/>
        <v>17</v>
      </c>
      <c r="B19" s="6" t="str">
        <f>"629520240407121635135041"</f>
        <v>629520240407121635135041</v>
      </c>
      <c r="C19" s="6" t="str">
        <f t="shared" si="2"/>
        <v>202402</v>
      </c>
      <c r="D19" s="7" t="str">
        <f>"张梦宇"</f>
        <v>张梦宇</v>
      </c>
    </row>
    <row r="20" spans="1:4" ht="14.25">
      <c r="A20" s="5">
        <f t="shared" si="0"/>
        <v>18</v>
      </c>
      <c r="B20" s="6" t="str">
        <f>"629520240407123634135140"</f>
        <v>629520240407123634135140</v>
      </c>
      <c r="C20" s="6" t="str">
        <f t="shared" si="2"/>
        <v>202402</v>
      </c>
      <c r="D20" s="7" t="str">
        <f>"曹南南"</f>
        <v>曹南南</v>
      </c>
    </row>
    <row r="21" spans="1:4" ht="14.25">
      <c r="A21" s="5">
        <f t="shared" si="0"/>
        <v>19</v>
      </c>
      <c r="B21" s="6" t="str">
        <f>"629520240407124808135187"</f>
        <v>629520240407124808135187</v>
      </c>
      <c r="C21" s="6" t="str">
        <f t="shared" si="2"/>
        <v>202402</v>
      </c>
      <c r="D21" s="7" t="str">
        <f>"邱榕天"</f>
        <v>邱榕天</v>
      </c>
    </row>
    <row r="22" spans="1:4" ht="14.25">
      <c r="A22" s="5">
        <f t="shared" si="0"/>
        <v>20</v>
      </c>
      <c r="B22" s="6" t="str">
        <f>"629520240407131218135295"</f>
        <v>629520240407131218135295</v>
      </c>
      <c r="C22" s="6" t="str">
        <f t="shared" si="2"/>
        <v>202402</v>
      </c>
      <c r="D22" s="7" t="str">
        <f>"黄雅晴"</f>
        <v>黄雅晴</v>
      </c>
    </row>
    <row r="23" spans="1:4" ht="14.25">
      <c r="A23" s="5">
        <f t="shared" si="0"/>
        <v>21</v>
      </c>
      <c r="B23" s="6" t="str">
        <f>"629520240407153534135916"</f>
        <v>629520240407153534135916</v>
      </c>
      <c r="C23" s="6" t="str">
        <f t="shared" si="2"/>
        <v>202402</v>
      </c>
      <c r="D23" s="7" t="str">
        <f>"常承奇"</f>
        <v>常承奇</v>
      </c>
    </row>
    <row r="24" spans="1:4" ht="14.25">
      <c r="A24" s="5">
        <f t="shared" si="0"/>
        <v>22</v>
      </c>
      <c r="B24" s="6" t="str">
        <f>"629520240407161121136070"</f>
        <v>629520240407161121136070</v>
      </c>
      <c r="C24" s="6" t="str">
        <f t="shared" si="2"/>
        <v>202402</v>
      </c>
      <c r="D24" s="7" t="str">
        <f>"宋军"</f>
        <v>宋军</v>
      </c>
    </row>
    <row r="25" spans="1:4" ht="14.25">
      <c r="A25" s="5">
        <f t="shared" si="0"/>
        <v>23</v>
      </c>
      <c r="B25" s="6" t="str">
        <f>"629520240407165741136264"</f>
        <v>629520240407165741136264</v>
      </c>
      <c r="C25" s="6" t="str">
        <f t="shared" si="2"/>
        <v>202402</v>
      </c>
      <c r="D25" s="7" t="str">
        <f>"高城"</f>
        <v>高城</v>
      </c>
    </row>
    <row r="26" spans="1:4" ht="14.25">
      <c r="A26" s="5">
        <f t="shared" si="0"/>
        <v>24</v>
      </c>
      <c r="B26" s="6" t="str">
        <f>"629520240407170753136297"</f>
        <v>629520240407170753136297</v>
      </c>
      <c r="C26" s="6" t="str">
        <f t="shared" si="2"/>
        <v>202402</v>
      </c>
      <c r="D26" s="7" t="str">
        <f>"孙阿东"</f>
        <v>孙阿东</v>
      </c>
    </row>
    <row r="27" spans="1:4" ht="14.25">
      <c r="A27" s="5">
        <f t="shared" si="0"/>
        <v>25</v>
      </c>
      <c r="B27" s="6" t="str">
        <f>"629520240407185101136571"</f>
        <v>629520240407185101136571</v>
      </c>
      <c r="C27" s="6" t="str">
        <f t="shared" si="2"/>
        <v>202402</v>
      </c>
      <c r="D27" s="7" t="str">
        <f>"张瑾"</f>
        <v>张瑾</v>
      </c>
    </row>
    <row r="28" spans="1:4" ht="14.25">
      <c r="A28" s="5">
        <f t="shared" si="0"/>
        <v>26</v>
      </c>
      <c r="B28" s="6" t="str">
        <f>"629520240408102640137753"</f>
        <v>629520240408102640137753</v>
      </c>
      <c r="C28" s="6" t="str">
        <f t="shared" si="2"/>
        <v>202402</v>
      </c>
      <c r="D28" s="7" t="str">
        <f>"付彪"</f>
        <v>付彪</v>
      </c>
    </row>
    <row r="29" spans="1:4" ht="14.25">
      <c r="A29" s="5">
        <f t="shared" si="0"/>
        <v>27</v>
      </c>
      <c r="B29" s="6" t="str">
        <f>"629520240408105807137855"</f>
        <v>629520240408105807137855</v>
      </c>
      <c r="C29" s="6" t="str">
        <f t="shared" si="2"/>
        <v>202402</v>
      </c>
      <c r="D29" s="7" t="str">
        <f>"孙丽影"</f>
        <v>孙丽影</v>
      </c>
    </row>
    <row r="30" spans="1:4" ht="14.25">
      <c r="A30" s="5">
        <f t="shared" si="0"/>
        <v>28</v>
      </c>
      <c r="B30" s="6" t="str">
        <f>"629520240408151456138458"</f>
        <v>629520240408151456138458</v>
      </c>
      <c r="C30" s="6" t="str">
        <f t="shared" si="2"/>
        <v>202402</v>
      </c>
      <c r="D30" s="7" t="str">
        <f>"唐姜贤"</f>
        <v>唐姜贤</v>
      </c>
    </row>
    <row r="31" spans="1:4" ht="14.25">
      <c r="A31" s="5">
        <f t="shared" si="0"/>
        <v>29</v>
      </c>
      <c r="B31" s="6" t="str">
        <f>"629520240408144601138366"</f>
        <v>629520240408144601138366</v>
      </c>
      <c r="C31" s="6" t="str">
        <f t="shared" si="2"/>
        <v>202402</v>
      </c>
      <c r="D31" s="7" t="str">
        <f>"李可可"</f>
        <v>李可可</v>
      </c>
    </row>
    <row r="32" spans="1:4" ht="14.25">
      <c r="A32" s="5">
        <f t="shared" si="0"/>
        <v>30</v>
      </c>
      <c r="B32" s="6" t="str">
        <f>"629520240408192104138901"</f>
        <v>629520240408192104138901</v>
      </c>
      <c r="C32" s="6" t="str">
        <f t="shared" si="2"/>
        <v>202402</v>
      </c>
      <c r="D32" s="7" t="str">
        <f>"赵志伟"</f>
        <v>赵志伟</v>
      </c>
    </row>
    <row r="33" spans="1:4" ht="14.25">
      <c r="A33" s="5">
        <f t="shared" si="0"/>
        <v>31</v>
      </c>
      <c r="B33" s="6" t="str">
        <f>"629520240408203500139014"</f>
        <v>629520240408203500139014</v>
      </c>
      <c r="C33" s="6" t="str">
        <f t="shared" si="2"/>
        <v>202402</v>
      </c>
      <c r="D33" s="7" t="str">
        <f>"邹雨辰"</f>
        <v>邹雨辰</v>
      </c>
    </row>
    <row r="34" spans="1:4" ht="14.25">
      <c r="A34" s="5">
        <f t="shared" si="0"/>
        <v>32</v>
      </c>
      <c r="B34" s="6" t="str">
        <f>"629520240408212033139095"</f>
        <v>629520240408212033139095</v>
      </c>
      <c r="C34" s="6" t="str">
        <f t="shared" si="2"/>
        <v>202402</v>
      </c>
      <c r="D34" s="7" t="str">
        <f>"于洁"</f>
        <v>于洁</v>
      </c>
    </row>
    <row r="35" spans="1:4" ht="14.25">
      <c r="A35" s="5">
        <f t="shared" si="0"/>
        <v>33</v>
      </c>
      <c r="B35" s="6" t="str">
        <f>"629520240408141950138303"</f>
        <v>629520240408141950138303</v>
      </c>
      <c r="C35" s="6" t="str">
        <f t="shared" si="2"/>
        <v>202402</v>
      </c>
      <c r="D35" s="7" t="str">
        <f>"李明"</f>
        <v>李明</v>
      </c>
    </row>
    <row r="36" spans="1:4" ht="14.25">
      <c r="A36" s="5">
        <f t="shared" si="0"/>
        <v>34</v>
      </c>
      <c r="B36" s="6" t="str">
        <f>"629520240408220039139158"</f>
        <v>629520240408220039139158</v>
      </c>
      <c r="C36" s="6" t="str">
        <f t="shared" si="2"/>
        <v>202402</v>
      </c>
      <c r="D36" s="7" t="str">
        <f>"常京京"</f>
        <v>常京京</v>
      </c>
    </row>
    <row r="37" spans="1:4" ht="14.25">
      <c r="A37" s="5">
        <f t="shared" si="0"/>
        <v>35</v>
      </c>
      <c r="B37" s="6" t="str">
        <f>"629520240409114135139659"</f>
        <v>629520240409114135139659</v>
      </c>
      <c r="C37" s="6" t="str">
        <f t="shared" si="2"/>
        <v>202402</v>
      </c>
      <c r="D37" s="7" t="str">
        <f>"陈梦迪"</f>
        <v>陈梦迪</v>
      </c>
    </row>
    <row r="38" spans="1:4" ht="14.25">
      <c r="A38" s="5">
        <f t="shared" si="0"/>
        <v>36</v>
      </c>
      <c r="B38" s="6" t="str">
        <f>"629520240409135346139815"</f>
        <v>629520240409135346139815</v>
      </c>
      <c r="C38" s="6" t="str">
        <f t="shared" si="2"/>
        <v>202402</v>
      </c>
      <c r="D38" s="7" t="str">
        <f>"郭双"</f>
        <v>郭双</v>
      </c>
    </row>
    <row r="39" spans="1:4" ht="14.25">
      <c r="A39" s="5">
        <f t="shared" si="0"/>
        <v>37</v>
      </c>
      <c r="B39" s="6" t="str">
        <f>"629520240409160246139985"</f>
        <v>629520240409160246139985</v>
      </c>
      <c r="C39" s="6" t="str">
        <f t="shared" si="2"/>
        <v>202402</v>
      </c>
      <c r="D39" s="7" t="str">
        <f>"戴启圣"</f>
        <v>戴启圣</v>
      </c>
    </row>
    <row r="40" spans="1:4" ht="14.25">
      <c r="A40" s="5">
        <f t="shared" si="0"/>
        <v>38</v>
      </c>
      <c r="B40" s="6" t="str">
        <f>"629520240411145129142175"</f>
        <v>629520240411145129142175</v>
      </c>
      <c r="C40" s="6" t="str">
        <f t="shared" si="2"/>
        <v>202402</v>
      </c>
      <c r="D40" s="7" t="str">
        <f>"张天一"</f>
        <v>张天一</v>
      </c>
    </row>
    <row r="41" spans="1:4" ht="14.25">
      <c r="A41" s="5">
        <f t="shared" si="0"/>
        <v>39</v>
      </c>
      <c r="B41" s="6" t="str">
        <f>"629520240407090206133339"</f>
        <v>629520240407090206133339</v>
      </c>
      <c r="C41" s="6" t="str">
        <f>"202403"</f>
        <v>202403</v>
      </c>
      <c r="D41" s="7" t="str">
        <f>"程修逸"</f>
        <v>程修逸</v>
      </c>
    </row>
    <row r="42" spans="1:4" ht="14.25">
      <c r="A42" s="5">
        <f t="shared" si="0"/>
        <v>40</v>
      </c>
      <c r="B42" s="6" t="str">
        <f>"629520240407164758136234"</f>
        <v>629520240407164758136234</v>
      </c>
      <c r="C42" s="6" t="str">
        <f>"202403"</f>
        <v>202403</v>
      </c>
      <c r="D42" s="7" t="str">
        <f>"张琼"</f>
        <v>张琼</v>
      </c>
    </row>
    <row r="43" spans="1:4" ht="14.25">
      <c r="A43" s="5">
        <f t="shared" si="0"/>
        <v>41</v>
      </c>
      <c r="B43" s="6" t="str">
        <f>"629520240408202130138988"</f>
        <v>629520240408202130138988</v>
      </c>
      <c r="C43" s="6" t="str">
        <f>"202403"</f>
        <v>202403</v>
      </c>
      <c r="D43" s="7" t="str">
        <f>"吴斌"</f>
        <v>吴斌</v>
      </c>
    </row>
    <row r="44" spans="1:4" ht="14.25">
      <c r="A44" s="5">
        <f t="shared" si="0"/>
        <v>42</v>
      </c>
      <c r="B44" s="6" t="str">
        <f>"629520240407091636133607"</f>
        <v>629520240407091636133607</v>
      </c>
      <c r="C44" s="6" t="str">
        <f aca="true" t="shared" si="3" ref="C44:C55">"202404"</f>
        <v>202404</v>
      </c>
      <c r="D44" s="7" t="str">
        <f>"任梓洁"</f>
        <v>任梓洁</v>
      </c>
    </row>
    <row r="45" spans="1:4" ht="14.25">
      <c r="A45" s="5">
        <f t="shared" si="0"/>
        <v>43</v>
      </c>
      <c r="B45" s="6" t="str">
        <f>"629520240407110513134670"</f>
        <v>629520240407110513134670</v>
      </c>
      <c r="C45" s="6" t="str">
        <f t="shared" si="3"/>
        <v>202404</v>
      </c>
      <c r="D45" s="7" t="str">
        <f>"李汩"</f>
        <v>李汩</v>
      </c>
    </row>
    <row r="46" spans="1:4" ht="14.25">
      <c r="A46" s="5">
        <f t="shared" si="0"/>
        <v>44</v>
      </c>
      <c r="B46" s="6" t="str">
        <f>"629520240407104643134534"</f>
        <v>629520240407104643134534</v>
      </c>
      <c r="C46" s="6" t="str">
        <f t="shared" si="3"/>
        <v>202404</v>
      </c>
      <c r="D46" s="7" t="str">
        <f>"葛雨晴"</f>
        <v>葛雨晴</v>
      </c>
    </row>
    <row r="47" spans="1:4" ht="14.25">
      <c r="A47" s="5">
        <f t="shared" si="0"/>
        <v>45</v>
      </c>
      <c r="B47" s="6" t="str">
        <f>"629520240407164720136229"</f>
        <v>629520240407164720136229</v>
      </c>
      <c r="C47" s="6" t="str">
        <f t="shared" si="3"/>
        <v>202404</v>
      </c>
      <c r="D47" s="7" t="str">
        <f>"王海洋"</f>
        <v>王海洋</v>
      </c>
    </row>
    <row r="48" spans="1:4" ht="14.25">
      <c r="A48" s="5">
        <f t="shared" si="0"/>
        <v>46</v>
      </c>
      <c r="B48" s="6" t="str">
        <f>"629520240407213837137055"</f>
        <v>629520240407213837137055</v>
      </c>
      <c r="C48" s="6" t="str">
        <f t="shared" si="3"/>
        <v>202404</v>
      </c>
      <c r="D48" s="7" t="str">
        <f>"王雨"</f>
        <v>王雨</v>
      </c>
    </row>
    <row r="49" spans="1:4" ht="14.25">
      <c r="A49" s="5">
        <f t="shared" si="0"/>
        <v>47</v>
      </c>
      <c r="B49" s="6" t="str">
        <f>"629520240408110719137885"</f>
        <v>629520240408110719137885</v>
      </c>
      <c r="C49" s="6" t="str">
        <f t="shared" si="3"/>
        <v>202404</v>
      </c>
      <c r="D49" s="7" t="str">
        <f>"王慧文"</f>
        <v>王慧文</v>
      </c>
    </row>
    <row r="50" spans="1:4" s="1" customFormat="1" ht="14.25">
      <c r="A50" s="8">
        <f t="shared" si="0"/>
        <v>48</v>
      </c>
      <c r="B50" s="7" t="str">
        <f>"629520240408184818138840"</f>
        <v>629520240408184818138840</v>
      </c>
      <c r="C50" s="7" t="str">
        <f t="shared" si="3"/>
        <v>202404</v>
      </c>
      <c r="D50" s="7" t="str">
        <f>"李仲远"</f>
        <v>李仲远</v>
      </c>
    </row>
    <row r="51" spans="1:4" ht="14.25">
      <c r="A51" s="5">
        <f t="shared" si="0"/>
        <v>49</v>
      </c>
      <c r="B51" s="6" t="str">
        <f>"629520240410014418140475"</f>
        <v>629520240410014418140475</v>
      </c>
      <c r="C51" s="6" t="str">
        <f t="shared" si="3"/>
        <v>202404</v>
      </c>
      <c r="D51" s="7" t="str">
        <f>"刘文"</f>
        <v>刘文</v>
      </c>
    </row>
    <row r="52" spans="1:4" ht="14.25">
      <c r="A52" s="5">
        <f t="shared" si="0"/>
        <v>50</v>
      </c>
      <c r="B52" s="6" t="str">
        <f>"629520240410104723140696"</f>
        <v>629520240410104723140696</v>
      </c>
      <c r="C52" s="6" t="str">
        <f t="shared" si="3"/>
        <v>202404</v>
      </c>
      <c r="D52" s="7" t="str">
        <f>"杨森"</f>
        <v>杨森</v>
      </c>
    </row>
    <row r="53" spans="1:4" ht="14.25">
      <c r="A53" s="5">
        <f t="shared" si="0"/>
        <v>51</v>
      </c>
      <c r="B53" s="6" t="str">
        <f>"629520240408115331138021"</f>
        <v>629520240408115331138021</v>
      </c>
      <c r="C53" s="6" t="str">
        <f t="shared" si="3"/>
        <v>202404</v>
      </c>
      <c r="D53" s="7" t="str">
        <f>"陈梦梦"</f>
        <v>陈梦梦</v>
      </c>
    </row>
    <row r="54" spans="1:4" ht="14.25">
      <c r="A54" s="5">
        <f t="shared" si="0"/>
        <v>52</v>
      </c>
      <c r="B54" s="6" t="str">
        <f>"629520240410165742141113"</f>
        <v>629520240410165742141113</v>
      </c>
      <c r="C54" s="6" t="str">
        <f t="shared" si="3"/>
        <v>202404</v>
      </c>
      <c r="D54" s="7" t="str">
        <f>"刘藏藏"</f>
        <v>刘藏藏</v>
      </c>
    </row>
    <row r="55" spans="1:4" ht="14.25">
      <c r="A55" s="5">
        <f t="shared" si="0"/>
        <v>53</v>
      </c>
      <c r="B55" s="6" t="str">
        <f>"629520240411170617142343"</f>
        <v>629520240411170617142343</v>
      </c>
      <c r="C55" s="6" t="str">
        <f t="shared" si="3"/>
        <v>202404</v>
      </c>
      <c r="D55" s="7" t="str">
        <f>"张明龙"</f>
        <v>张明龙</v>
      </c>
    </row>
    <row r="56" spans="1:4" ht="14.25">
      <c r="A56" s="5">
        <f t="shared" si="0"/>
        <v>54</v>
      </c>
      <c r="B56" s="6" t="str">
        <f>"629520240407101305134187"</f>
        <v>629520240407101305134187</v>
      </c>
      <c r="C56" s="6" t="str">
        <f aca="true" t="shared" si="4" ref="C56:C63">"202405"</f>
        <v>202405</v>
      </c>
      <c r="D56" s="7" t="str">
        <f>"赵慧慧"</f>
        <v>赵慧慧</v>
      </c>
    </row>
    <row r="57" spans="1:4" ht="14.25">
      <c r="A57" s="5">
        <f t="shared" si="0"/>
        <v>55</v>
      </c>
      <c r="B57" s="6" t="str">
        <f>"629520240407105558134603"</f>
        <v>629520240407105558134603</v>
      </c>
      <c r="C57" s="6" t="str">
        <f t="shared" si="4"/>
        <v>202405</v>
      </c>
      <c r="D57" s="7" t="str">
        <f>"董江瑜"</f>
        <v>董江瑜</v>
      </c>
    </row>
    <row r="58" spans="1:4" ht="14.25">
      <c r="A58" s="5">
        <f t="shared" si="0"/>
        <v>56</v>
      </c>
      <c r="B58" s="6" t="str">
        <f>"629520240407155113135990"</f>
        <v>629520240407155113135990</v>
      </c>
      <c r="C58" s="6" t="str">
        <f t="shared" si="4"/>
        <v>202405</v>
      </c>
      <c r="D58" s="7" t="str">
        <f>"曹锦文"</f>
        <v>曹锦文</v>
      </c>
    </row>
    <row r="59" spans="1:4" ht="14.25">
      <c r="A59" s="5">
        <f t="shared" si="0"/>
        <v>57</v>
      </c>
      <c r="B59" s="6" t="str">
        <f>"629520240407175411136432"</f>
        <v>629520240407175411136432</v>
      </c>
      <c r="C59" s="6" t="str">
        <f t="shared" si="4"/>
        <v>202405</v>
      </c>
      <c r="D59" s="7" t="str">
        <f>"吴菲"</f>
        <v>吴菲</v>
      </c>
    </row>
    <row r="60" spans="1:4" ht="14.25">
      <c r="A60" s="5">
        <f t="shared" si="0"/>
        <v>58</v>
      </c>
      <c r="B60" s="6" t="str">
        <f>"629520240407220835137120"</f>
        <v>629520240407220835137120</v>
      </c>
      <c r="C60" s="6" t="str">
        <f t="shared" si="4"/>
        <v>202405</v>
      </c>
      <c r="D60" s="7" t="str">
        <f>"杨紫林"</f>
        <v>杨紫林</v>
      </c>
    </row>
    <row r="61" spans="1:4" ht="14.25">
      <c r="A61" s="5">
        <f t="shared" si="0"/>
        <v>59</v>
      </c>
      <c r="B61" s="6" t="str">
        <f>"629520240408104252137809"</f>
        <v>629520240408104252137809</v>
      </c>
      <c r="C61" s="6" t="str">
        <f t="shared" si="4"/>
        <v>202405</v>
      </c>
      <c r="D61" s="7" t="str">
        <f>"王丹妮"</f>
        <v>王丹妮</v>
      </c>
    </row>
    <row r="62" spans="1:4" ht="14.25">
      <c r="A62" s="5">
        <f t="shared" si="0"/>
        <v>60</v>
      </c>
      <c r="B62" s="6" t="str">
        <f>"629520240408085921137454"</f>
        <v>629520240408085921137454</v>
      </c>
      <c r="C62" s="6" t="str">
        <f t="shared" si="4"/>
        <v>202405</v>
      </c>
      <c r="D62" s="7" t="str">
        <f>"戚宇"</f>
        <v>戚宇</v>
      </c>
    </row>
    <row r="63" spans="1:4" ht="14.25">
      <c r="A63" s="5">
        <f t="shared" si="0"/>
        <v>61</v>
      </c>
      <c r="B63" s="6" t="str">
        <f>"629520240408182910138815"</f>
        <v>629520240408182910138815</v>
      </c>
      <c r="C63" s="6" t="str">
        <f t="shared" si="4"/>
        <v>202405</v>
      </c>
      <c r="D63" s="7" t="str">
        <f>"莫亚茹"</f>
        <v>莫亚茹</v>
      </c>
    </row>
    <row r="64" spans="1:4" ht="14.25">
      <c r="A64" s="5">
        <f t="shared" si="0"/>
        <v>62</v>
      </c>
      <c r="B64" s="6" t="str">
        <f>"629520240410185108141242"</f>
        <v>629520240410185108141242</v>
      </c>
      <c r="C64" s="6" t="str">
        <f>"202406"</f>
        <v>202406</v>
      </c>
      <c r="D64" s="7" t="str">
        <f>"林秀安"</f>
        <v>林秀安</v>
      </c>
    </row>
    <row r="65" spans="1:4" ht="14.25">
      <c r="A65" s="5">
        <f t="shared" si="0"/>
        <v>63</v>
      </c>
      <c r="B65" s="6" t="str">
        <f>"629520240410190201141258"</f>
        <v>629520240410190201141258</v>
      </c>
      <c r="C65" s="6" t="str">
        <f>"202406"</f>
        <v>202406</v>
      </c>
      <c r="D65" s="7" t="str">
        <f>"宿越越"</f>
        <v>宿越越</v>
      </c>
    </row>
    <row r="66" spans="1:4" ht="14.25">
      <c r="A66" s="5">
        <f t="shared" si="0"/>
        <v>64</v>
      </c>
      <c r="B66" s="6" t="str">
        <f>"629520240407102626134309"</f>
        <v>629520240407102626134309</v>
      </c>
      <c r="C66" s="6" t="str">
        <f>"202407"</f>
        <v>202407</v>
      </c>
      <c r="D66" s="7" t="str">
        <f>"施俊男"</f>
        <v>施俊男</v>
      </c>
    </row>
    <row r="67" spans="1:4" ht="14.25">
      <c r="A67" s="5">
        <f aca="true" t="shared" si="5" ref="A67:A130">ROW()-2</f>
        <v>65</v>
      </c>
      <c r="B67" s="6" t="str">
        <f>"629520240407220206137110"</f>
        <v>629520240407220206137110</v>
      </c>
      <c r="C67" s="6" t="str">
        <f>"202407"</f>
        <v>202407</v>
      </c>
      <c r="D67" s="7" t="str">
        <f>"刘有为"</f>
        <v>刘有为</v>
      </c>
    </row>
    <row r="68" spans="1:4" ht="14.25">
      <c r="A68" s="5">
        <f t="shared" si="5"/>
        <v>66</v>
      </c>
      <c r="B68" s="6" t="str">
        <f>"629520240409144732139873"</f>
        <v>629520240409144732139873</v>
      </c>
      <c r="C68" s="6" t="str">
        <f>"202407"</f>
        <v>202407</v>
      </c>
      <c r="D68" s="7" t="str">
        <f>"关健"</f>
        <v>关健</v>
      </c>
    </row>
    <row r="69" spans="1:4" ht="14.25">
      <c r="A69" s="5">
        <f t="shared" si="5"/>
        <v>67</v>
      </c>
      <c r="B69" s="6" t="str">
        <f>"629520240409195846140261"</f>
        <v>629520240409195846140261</v>
      </c>
      <c r="C69" s="6" t="str">
        <f>"202407"</f>
        <v>202407</v>
      </c>
      <c r="D69" s="7" t="str">
        <f>"陈伟"</f>
        <v>陈伟</v>
      </c>
    </row>
    <row r="70" spans="1:4" ht="14.25">
      <c r="A70" s="5">
        <f t="shared" si="5"/>
        <v>68</v>
      </c>
      <c r="B70" s="6" t="str">
        <f>"629520240407090034133289"</f>
        <v>629520240407090034133289</v>
      </c>
      <c r="C70" s="6" t="str">
        <f aca="true" t="shared" si="6" ref="C70:C90">"202408"</f>
        <v>202408</v>
      </c>
      <c r="D70" s="7" t="str">
        <f>"尚稳齐"</f>
        <v>尚稳齐</v>
      </c>
    </row>
    <row r="71" spans="1:4" ht="14.25">
      <c r="A71" s="5">
        <f t="shared" si="5"/>
        <v>69</v>
      </c>
      <c r="B71" s="6" t="str">
        <f>"629520240407090240133355"</f>
        <v>629520240407090240133355</v>
      </c>
      <c r="C71" s="6" t="str">
        <f t="shared" si="6"/>
        <v>202408</v>
      </c>
      <c r="D71" s="7" t="str">
        <f>"王福道"</f>
        <v>王福道</v>
      </c>
    </row>
    <row r="72" spans="1:4" ht="14.25">
      <c r="A72" s="5">
        <f t="shared" si="5"/>
        <v>70</v>
      </c>
      <c r="B72" s="6" t="str">
        <f>"629520240407112521134795"</f>
        <v>629520240407112521134795</v>
      </c>
      <c r="C72" s="6" t="str">
        <f t="shared" si="6"/>
        <v>202408</v>
      </c>
      <c r="D72" s="7" t="str">
        <f>"胡文强"</f>
        <v>胡文强</v>
      </c>
    </row>
    <row r="73" spans="1:4" ht="14.25">
      <c r="A73" s="5">
        <f t="shared" si="5"/>
        <v>71</v>
      </c>
      <c r="B73" s="6" t="str">
        <f>"629520240407090606133441"</f>
        <v>629520240407090606133441</v>
      </c>
      <c r="C73" s="6" t="str">
        <f t="shared" si="6"/>
        <v>202408</v>
      </c>
      <c r="D73" s="7" t="str">
        <f>"田志豪"</f>
        <v>田志豪</v>
      </c>
    </row>
    <row r="74" spans="1:4" ht="14.25">
      <c r="A74" s="5">
        <f t="shared" si="5"/>
        <v>72</v>
      </c>
      <c r="B74" s="6" t="str">
        <f>"629520240407124921135192"</f>
        <v>629520240407124921135192</v>
      </c>
      <c r="C74" s="6" t="str">
        <f t="shared" si="6"/>
        <v>202408</v>
      </c>
      <c r="D74" s="7" t="str">
        <f>"赵福南"</f>
        <v>赵福南</v>
      </c>
    </row>
    <row r="75" spans="1:4" ht="14.25">
      <c r="A75" s="5">
        <f t="shared" si="5"/>
        <v>73</v>
      </c>
      <c r="B75" s="6" t="str">
        <f>"629520240407120124134962"</f>
        <v>629520240407120124134962</v>
      </c>
      <c r="C75" s="6" t="str">
        <f t="shared" si="6"/>
        <v>202408</v>
      </c>
      <c r="D75" s="7" t="str">
        <f>"魏康"</f>
        <v>魏康</v>
      </c>
    </row>
    <row r="76" spans="1:4" ht="14.25">
      <c r="A76" s="5">
        <f t="shared" si="5"/>
        <v>74</v>
      </c>
      <c r="B76" s="6" t="str">
        <f>"629520240407090233133350"</f>
        <v>629520240407090233133350</v>
      </c>
      <c r="C76" s="6" t="str">
        <f t="shared" si="6"/>
        <v>202408</v>
      </c>
      <c r="D76" s="7" t="str">
        <f>"李雪"</f>
        <v>李雪</v>
      </c>
    </row>
    <row r="77" spans="1:4" ht="14.25">
      <c r="A77" s="5">
        <f t="shared" si="5"/>
        <v>75</v>
      </c>
      <c r="B77" s="6" t="str">
        <f>"629520240407142829135594"</f>
        <v>629520240407142829135594</v>
      </c>
      <c r="C77" s="6" t="str">
        <f t="shared" si="6"/>
        <v>202408</v>
      </c>
      <c r="D77" s="7" t="str">
        <f>"明子康"</f>
        <v>明子康</v>
      </c>
    </row>
    <row r="78" spans="1:4" ht="14.25">
      <c r="A78" s="5">
        <f t="shared" si="5"/>
        <v>76</v>
      </c>
      <c r="B78" s="6" t="str">
        <f>"629520240407184955136568"</f>
        <v>629520240407184955136568</v>
      </c>
      <c r="C78" s="6" t="str">
        <f t="shared" si="6"/>
        <v>202408</v>
      </c>
      <c r="D78" s="7" t="str">
        <f>"宋士博"</f>
        <v>宋士博</v>
      </c>
    </row>
    <row r="79" spans="1:4" ht="14.25">
      <c r="A79" s="5">
        <f t="shared" si="5"/>
        <v>77</v>
      </c>
      <c r="B79" s="6" t="str">
        <f>"629520240407194619136714"</f>
        <v>629520240407194619136714</v>
      </c>
      <c r="C79" s="6" t="str">
        <f t="shared" si="6"/>
        <v>202408</v>
      </c>
      <c r="D79" s="7" t="str">
        <f>"陈阿祥"</f>
        <v>陈阿祥</v>
      </c>
    </row>
    <row r="80" spans="1:4" ht="14.25">
      <c r="A80" s="5">
        <f t="shared" si="5"/>
        <v>78</v>
      </c>
      <c r="B80" s="6" t="str">
        <f>"629520240407213356137045"</f>
        <v>629520240407213356137045</v>
      </c>
      <c r="C80" s="6" t="str">
        <f t="shared" si="6"/>
        <v>202408</v>
      </c>
      <c r="D80" s="7" t="str">
        <f>"何晓港"</f>
        <v>何晓港</v>
      </c>
    </row>
    <row r="81" spans="1:4" ht="14.25">
      <c r="A81" s="5">
        <f t="shared" si="5"/>
        <v>79</v>
      </c>
      <c r="B81" s="6" t="str">
        <f>"629520240408101305137704"</f>
        <v>629520240408101305137704</v>
      </c>
      <c r="C81" s="6" t="str">
        <f t="shared" si="6"/>
        <v>202408</v>
      </c>
      <c r="D81" s="7" t="str">
        <f>"楚昊"</f>
        <v>楚昊</v>
      </c>
    </row>
    <row r="82" spans="1:4" ht="14.25">
      <c r="A82" s="5">
        <f t="shared" si="5"/>
        <v>80</v>
      </c>
      <c r="B82" s="6" t="str">
        <f>"629520240408103958137795"</f>
        <v>629520240408103958137795</v>
      </c>
      <c r="C82" s="6" t="str">
        <f t="shared" si="6"/>
        <v>202408</v>
      </c>
      <c r="D82" s="7" t="str">
        <f>"宋仟禧"</f>
        <v>宋仟禧</v>
      </c>
    </row>
    <row r="83" spans="1:4" ht="14.25">
      <c r="A83" s="5">
        <f t="shared" si="5"/>
        <v>81</v>
      </c>
      <c r="B83" s="6" t="str">
        <f>"629520240408191556138891"</f>
        <v>629520240408191556138891</v>
      </c>
      <c r="C83" s="6" t="str">
        <f t="shared" si="6"/>
        <v>202408</v>
      </c>
      <c r="D83" s="7" t="str">
        <f>"张俊龙"</f>
        <v>张俊龙</v>
      </c>
    </row>
    <row r="84" spans="1:4" ht="14.25">
      <c r="A84" s="5">
        <f t="shared" si="5"/>
        <v>82</v>
      </c>
      <c r="B84" s="6" t="str">
        <f>"629520240408195302138940"</f>
        <v>629520240408195302138940</v>
      </c>
      <c r="C84" s="6" t="str">
        <f t="shared" si="6"/>
        <v>202408</v>
      </c>
      <c r="D84" s="7" t="str">
        <f>"谈嗣勇"</f>
        <v>谈嗣勇</v>
      </c>
    </row>
    <row r="85" spans="1:4" ht="14.25">
      <c r="A85" s="5">
        <f t="shared" si="5"/>
        <v>83</v>
      </c>
      <c r="B85" s="6" t="str">
        <f>"629520240410102848140670"</f>
        <v>629520240410102848140670</v>
      </c>
      <c r="C85" s="6" t="str">
        <f t="shared" si="6"/>
        <v>202408</v>
      </c>
      <c r="D85" s="7" t="str">
        <f>"张珂"</f>
        <v>张珂</v>
      </c>
    </row>
    <row r="86" spans="1:4" ht="14.25">
      <c r="A86" s="5">
        <f t="shared" si="5"/>
        <v>84</v>
      </c>
      <c r="B86" s="6" t="str">
        <f>"629520240410115717140782"</f>
        <v>629520240410115717140782</v>
      </c>
      <c r="C86" s="6" t="str">
        <f t="shared" si="6"/>
        <v>202408</v>
      </c>
      <c r="D86" s="7" t="str">
        <f>"朱梦雲"</f>
        <v>朱梦雲</v>
      </c>
    </row>
    <row r="87" spans="1:4" ht="14.25">
      <c r="A87" s="5">
        <f t="shared" si="5"/>
        <v>85</v>
      </c>
      <c r="B87" s="6" t="str">
        <f>"629520240410153510141009"</f>
        <v>629520240410153510141009</v>
      </c>
      <c r="C87" s="6" t="str">
        <f t="shared" si="6"/>
        <v>202408</v>
      </c>
      <c r="D87" s="7" t="str">
        <f>"叶杭声"</f>
        <v>叶杭声</v>
      </c>
    </row>
    <row r="88" spans="1:4" ht="14.25">
      <c r="A88" s="5">
        <f t="shared" si="5"/>
        <v>86</v>
      </c>
      <c r="B88" s="6" t="str">
        <f>"629520240411084811141672"</f>
        <v>629520240411084811141672</v>
      </c>
      <c r="C88" s="6" t="str">
        <f t="shared" si="6"/>
        <v>202408</v>
      </c>
      <c r="D88" s="7" t="str">
        <f>"蒋真真"</f>
        <v>蒋真真</v>
      </c>
    </row>
    <row r="89" spans="1:4" ht="14.25">
      <c r="A89" s="5">
        <f t="shared" si="5"/>
        <v>87</v>
      </c>
      <c r="B89" s="6" t="str">
        <f>"629520240411094859141749"</f>
        <v>629520240411094859141749</v>
      </c>
      <c r="C89" s="6" t="str">
        <f t="shared" si="6"/>
        <v>202408</v>
      </c>
      <c r="D89" s="7" t="str">
        <f>"王郭艳"</f>
        <v>王郭艳</v>
      </c>
    </row>
    <row r="90" spans="1:4" ht="14.25">
      <c r="A90" s="5">
        <f t="shared" si="5"/>
        <v>88</v>
      </c>
      <c r="B90" s="6" t="str">
        <f>"629520240411134456142060"</f>
        <v>629520240411134456142060</v>
      </c>
      <c r="C90" s="6" t="str">
        <f t="shared" si="6"/>
        <v>202408</v>
      </c>
      <c r="D90" s="7" t="str">
        <f>"蒿一旭"</f>
        <v>蒿一旭</v>
      </c>
    </row>
    <row r="91" spans="1:4" s="1" customFormat="1" ht="14.25">
      <c r="A91" s="8">
        <f t="shared" si="5"/>
        <v>89</v>
      </c>
      <c r="B91" s="7" t="str">
        <f>"629520240407092042133651"</f>
        <v>629520240407092042133651</v>
      </c>
      <c r="C91" s="7" t="str">
        <f aca="true" t="shared" si="7" ref="C91:C111">"202409"</f>
        <v>202409</v>
      </c>
      <c r="D91" s="7" t="str">
        <f>"王祥祥"</f>
        <v>王祥祥</v>
      </c>
    </row>
    <row r="92" spans="1:4" s="1" customFormat="1" ht="14.25">
      <c r="A92" s="8">
        <f t="shared" si="5"/>
        <v>90</v>
      </c>
      <c r="B92" s="7" t="str">
        <f>"629520240407101454134200"</f>
        <v>629520240407101454134200</v>
      </c>
      <c r="C92" s="7" t="str">
        <f t="shared" si="7"/>
        <v>202409</v>
      </c>
      <c r="D92" s="7" t="str">
        <f>"杨泽国"</f>
        <v>杨泽国</v>
      </c>
    </row>
    <row r="93" spans="1:4" s="1" customFormat="1" ht="14.25">
      <c r="A93" s="8">
        <f t="shared" si="5"/>
        <v>91</v>
      </c>
      <c r="B93" s="7" t="str">
        <f>"629520240407093439133799"</f>
        <v>629520240407093439133799</v>
      </c>
      <c r="C93" s="7" t="str">
        <f t="shared" si="7"/>
        <v>202409</v>
      </c>
      <c r="D93" s="7" t="str">
        <f>"孟秋雨"</f>
        <v>孟秋雨</v>
      </c>
    </row>
    <row r="94" spans="1:4" s="1" customFormat="1" ht="14.25">
      <c r="A94" s="8">
        <f t="shared" si="5"/>
        <v>92</v>
      </c>
      <c r="B94" s="7" t="str">
        <f>"629520240407102924134352"</f>
        <v>629520240407102924134352</v>
      </c>
      <c r="C94" s="7" t="str">
        <f t="shared" si="7"/>
        <v>202409</v>
      </c>
      <c r="D94" s="7" t="str">
        <f>"郑敏辉"</f>
        <v>郑敏辉</v>
      </c>
    </row>
    <row r="95" spans="1:4" s="1" customFormat="1" ht="14.25">
      <c r="A95" s="8">
        <f t="shared" si="5"/>
        <v>93</v>
      </c>
      <c r="B95" s="7" t="str">
        <f>"629520240407103815134452"</f>
        <v>629520240407103815134452</v>
      </c>
      <c r="C95" s="7" t="str">
        <f t="shared" si="7"/>
        <v>202409</v>
      </c>
      <c r="D95" s="7" t="str">
        <f>"康玉凤"</f>
        <v>康玉凤</v>
      </c>
    </row>
    <row r="96" spans="1:4" s="1" customFormat="1" ht="14.25">
      <c r="A96" s="8">
        <f t="shared" si="5"/>
        <v>94</v>
      </c>
      <c r="B96" s="7" t="str">
        <f>"629520240407114606134896"</f>
        <v>629520240407114606134896</v>
      </c>
      <c r="C96" s="7" t="str">
        <f t="shared" si="7"/>
        <v>202409</v>
      </c>
      <c r="D96" s="7" t="str">
        <f>"魏子鑫"</f>
        <v>魏子鑫</v>
      </c>
    </row>
    <row r="97" spans="1:4" s="1" customFormat="1" ht="14.25">
      <c r="A97" s="8">
        <f t="shared" si="5"/>
        <v>95</v>
      </c>
      <c r="B97" s="7" t="str">
        <f>"629520240407113408134848"</f>
        <v>629520240407113408134848</v>
      </c>
      <c r="C97" s="7" t="str">
        <f t="shared" si="7"/>
        <v>202409</v>
      </c>
      <c r="D97" s="7" t="str">
        <f>"魏沙沙"</f>
        <v>魏沙沙</v>
      </c>
    </row>
    <row r="98" spans="1:4" s="1" customFormat="1" ht="14.25">
      <c r="A98" s="8">
        <f t="shared" si="5"/>
        <v>96</v>
      </c>
      <c r="B98" s="7" t="str">
        <f>"629520240407120535134985"</f>
        <v>629520240407120535134985</v>
      </c>
      <c r="C98" s="7" t="str">
        <f t="shared" si="7"/>
        <v>202409</v>
      </c>
      <c r="D98" s="7" t="str">
        <f>"白慎志"</f>
        <v>白慎志</v>
      </c>
    </row>
    <row r="99" spans="1:4" s="1" customFormat="1" ht="14.25">
      <c r="A99" s="8">
        <f t="shared" si="5"/>
        <v>97</v>
      </c>
      <c r="B99" s="7" t="str">
        <f>"629520240407152004135857"</f>
        <v>629520240407152004135857</v>
      </c>
      <c r="C99" s="7" t="str">
        <f t="shared" si="7"/>
        <v>202409</v>
      </c>
      <c r="D99" s="7" t="str">
        <f>"李月娇"</f>
        <v>李月娇</v>
      </c>
    </row>
    <row r="100" spans="1:4" s="1" customFormat="1" ht="14.25">
      <c r="A100" s="8">
        <f t="shared" si="5"/>
        <v>98</v>
      </c>
      <c r="B100" s="7" t="str">
        <f>"629520240407180423136456"</f>
        <v>629520240407180423136456</v>
      </c>
      <c r="C100" s="7" t="str">
        <f t="shared" si="7"/>
        <v>202409</v>
      </c>
      <c r="D100" s="7" t="str">
        <f>"曹大豪"</f>
        <v>曹大豪</v>
      </c>
    </row>
    <row r="101" spans="1:4" s="1" customFormat="1" ht="14.25">
      <c r="A101" s="8">
        <f t="shared" si="5"/>
        <v>99</v>
      </c>
      <c r="B101" s="7" t="str">
        <f>"629520240407185046136570"</f>
        <v>629520240407185046136570</v>
      </c>
      <c r="C101" s="7" t="str">
        <f t="shared" si="7"/>
        <v>202409</v>
      </c>
      <c r="D101" s="7" t="str">
        <f>"施瑞"</f>
        <v>施瑞</v>
      </c>
    </row>
    <row r="102" spans="1:4" s="1" customFormat="1" ht="14.25">
      <c r="A102" s="8">
        <f t="shared" si="5"/>
        <v>100</v>
      </c>
      <c r="B102" s="7" t="str">
        <f>"629520240407205238136920"</f>
        <v>629520240407205238136920</v>
      </c>
      <c r="C102" s="7" t="str">
        <f t="shared" si="7"/>
        <v>202409</v>
      </c>
      <c r="D102" s="7" t="str">
        <f>"张坤龙"</f>
        <v>张坤龙</v>
      </c>
    </row>
    <row r="103" spans="1:4" s="1" customFormat="1" ht="14.25">
      <c r="A103" s="8">
        <f t="shared" si="5"/>
        <v>101</v>
      </c>
      <c r="B103" s="7" t="str">
        <f>"629520240408000950137277"</f>
        <v>629520240408000950137277</v>
      </c>
      <c r="C103" s="7" t="str">
        <f t="shared" si="7"/>
        <v>202409</v>
      </c>
      <c r="D103" s="7" t="str">
        <f>"徐新荣"</f>
        <v>徐新荣</v>
      </c>
    </row>
    <row r="104" spans="1:4" s="1" customFormat="1" ht="14.25">
      <c r="A104" s="8">
        <f t="shared" si="5"/>
        <v>102</v>
      </c>
      <c r="B104" s="7" t="str">
        <f>"629520240409111440139624"</f>
        <v>629520240409111440139624</v>
      </c>
      <c r="C104" s="7" t="str">
        <f t="shared" si="7"/>
        <v>202409</v>
      </c>
      <c r="D104" s="7" t="str">
        <f>"史莉妹"</f>
        <v>史莉妹</v>
      </c>
    </row>
    <row r="105" spans="1:4" s="1" customFormat="1" ht="14.25">
      <c r="A105" s="8">
        <f t="shared" si="5"/>
        <v>103</v>
      </c>
      <c r="B105" s="7" t="str">
        <f>"629520240409114618139667"</f>
        <v>629520240409114618139667</v>
      </c>
      <c r="C105" s="7" t="str">
        <f t="shared" si="7"/>
        <v>202409</v>
      </c>
      <c r="D105" s="7" t="str">
        <f>"李丽芳"</f>
        <v>李丽芳</v>
      </c>
    </row>
    <row r="106" spans="1:4" s="1" customFormat="1" ht="14.25">
      <c r="A106" s="8">
        <f t="shared" si="5"/>
        <v>104</v>
      </c>
      <c r="B106" s="7" t="str">
        <f>"629520240410143007140914"</f>
        <v>629520240410143007140914</v>
      </c>
      <c r="C106" s="7" t="str">
        <f t="shared" si="7"/>
        <v>202409</v>
      </c>
      <c r="D106" s="7" t="str">
        <f>"张游游"</f>
        <v>张游游</v>
      </c>
    </row>
    <row r="107" spans="1:4" s="1" customFormat="1" ht="14.25">
      <c r="A107" s="8">
        <f t="shared" si="5"/>
        <v>105</v>
      </c>
      <c r="B107" s="7" t="str">
        <f>"629520240410173840141163"</f>
        <v>629520240410173840141163</v>
      </c>
      <c r="C107" s="7" t="str">
        <f t="shared" si="7"/>
        <v>202409</v>
      </c>
      <c r="D107" s="7" t="str">
        <f>"王雅雅"</f>
        <v>王雅雅</v>
      </c>
    </row>
    <row r="108" spans="1:4" s="1" customFormat="1" ht="14.25">
      <c r="A108" s="8">
        <f t="shared" si="5"/>
        <v>106</v>
      </c>
      <c r="B108" s="7" t="str">
        <f>"629520240410181056141200"</f>
        <v>629520240410181056141200</v>
      </c>
      <c r="C108" s="7" t="str">
        <f t="shared" si="7"/>
        <v>202409</v>
      </c>
      <c r="D108" s="7" t="str">
        <f>"吴宇彤"</f>
        <v>吴宇彤</v>
      </c>
    </row>
    <row r="109" spans="1:4" s="1" customFormat="1" ht="14.25">
      <c r="A109" s="8">
        <f t="shared" si="5"/>
        <v>107</v>
      </c>
      <c r="B109" s="7" t="str">
        <f>"629520240410230056141540"</f>
        <v>629520240410230056141540</v>
      </c>
      <c r="C109" s="7" t="str">
        <f t="shared" si="7"/>
        <v>202409</v>
      </c>
      <c r="D109" s="7" t="str">
        <f>"陈艳华"</f>
        <v>陈艳华</v>
      </c>
    </row>
    <row r="110" spans="1:4" s="1" customFormat="1" ht="14.25">
      <c r="A110" s="8">
        <f t="shared" si="5"/>
        <v>108</v>
      </c>
      <c r="B110" s="7" t="str">
        <f>"629520240411170652142344"</f>
        <v>629520240411170652142344</v>
      </c>
      <c r="C110" s="7" t="str">
        <f t="shared" si="7"/>
        <v>202409</v>
      </c>
      <c r="D110" s="7" t="str">
        <f>"范佳慧"</f>
        <v>范佳慧</v>
      </c>
    </row>
    <row r="111" spans="1:4" s="1" customFormat="1" ht="14.25">
      <c r="A111" s="8">
        <f t="shared" si="5"/>
        <v>109</v>
      </c>
      <c r="B111" s="7" t="str">
        <f>"629520240411173209142350"</f>
        <v>629520240411173209142350</v>
      </c>
      <c r="C111" s="7" t="str">
        <f t="shared" si="7"/>
        <v>202409</v>
      </c>
      <c r="D111" s="7" t="str">
        <f>"薛松"</f>
        <v>薛松</v>
      </c>
    </row>
    <row r="112" spans="1:4" s="2" customFormat="1" ht="14.25">
      <c r="A112" s="5">
        <f t="shared" si="5"/>
        <v>110</v>
      </c>
      <c r="B112" s="6" t="str">
        <f>"629520240407091951133641"</f>
        <v>629520240407091951133641</v>
      </c>
      <c r="C112" s="6" t="str">
        <f aca="true" t="shared" si="8" ref="C112:C126">"202410"</f>
        <v>202410</v>
      </c>
      <c r="D112" s="7" t="str">
        <f>"张凤"</f>
        <v>张凤</v>
      </c>
    </row>
    <row r="113" spans="1:4" s="2" customFormat="1" ht="14.25">
      <c r="A113" s="5">
        <f t="shared" si="5"/>
        <v>111</v>
      </c>
      <c r="B113" s="6" t="str">
        <f>"629520240407104910134552"</f>
        <v>629520240407104910134552</v>
      </c>
      <c r="C113" s="6" t="str">
        <f t="shared" si="8"/>
        <v>202410</v>
      </c>
      <c r="D113" s="7" t="str">
        <f>"王雅妮"</f>
        <v>王雅妮</v>
      </c>
    </row>
    <row r="114" spans="1:4" s="2" customFormat="1" ht="14.25">
      <c r="A114" s="5">
        <f t="shared" si="5"/>
        <v>112</v>
      </c>
      <c r="B114" s="6" t="str">
        <f>"629520240407133535135378"</f>
        <v>629520240407133535135378</v>
      </c>
      <c r="C114" s="6" t="str">
        <f t="shared" si="8"/>
        <v>202410</v>
      </c>
      <c r="D114" s="7" t="str">
        <f>"韩会珍"</f>
        <v>韩会珍</v>
      </c>
    </row>
    <row r="115" spans="1:4" s="2" customFormat="1" ht="14.25">
      <c r="A115" s="5">
        <f t="shared" si="5"/>
        <v>113</v>
      </c>
      <c r="B115" s="6" t="str">
        <f>"629520240407203238136860"</f>
        <v>629520240407203238136860</v>
      </c>
      <c r="C115" s="6" t="str">
        <f t="shared" si="8"/>
        <v>202410</v>
      </c>
      <c r="D115" s="7" t="str">
        <f>"魏秦"</f>
        <v>魏秦</v>
      </c>
    </row>
    <row r="116" spans="1:4" s="2" customFormat="1" ht="14.25">
      <c r="A116" s="5">
        <f t="shared" si="5"/>
        <v>114</v>
      </c>
      <c r="B116" s="6" t="str">
        <f>"629520240408105242137842"</f>
        <v>629520240408105242137842</v>
      </c>
      <c r="C116" s="6" t="str">
        <f t="shared" si="8"/>
        <v>202410</v>
      </c>
      <c r="D116" s="7" t="str">
        <f>"王秦岭"</f>
        <v>王秦岭</v>
      </c>
    </row>
    <row r="117" spans="1:4" s="2" customFormat="1" ht="14.25">
      <c r="A117" s="5">
        <f t="shared" si="5"/>
        <v>115</v>
      </c>
      <c r="B117" s="6" t="str">
        <f>"629520240408110237137870"</f>
        <v>629520240408110237137870</v>
      </c>
      <c r="C117" s="6" t="str">
        <f t="shared" si="8"/>
        <v>202410</v>
      </c>
      <c r="D117" s="7" t="str">
        <f>"马宇晨"</f>
        <v>马宇晨</v>
      </c>
    </row>
    <row r="118" spans="1:4" s="2" customFormat="1" ht="14.25">
      <c r="A118" s="5">
        <f t="shared" si="5"/>
        <v>116</v>
      </c>
      <c r="B118" s="6" t="str">
        <f>"629520240408113110137950"</f>
        <v>629520240408113110137950</v>
      </c>
      <c r="C118" s="6" t="str">
        <f t="shared" si="8"/>
        <v>202410</v>
      </c>
      <c r="D118" s="7" t="str">
        <f>"楚桂林"</f>
        <v>楚桂林</v>
      </c>
    </row>
    <row r="119" spans="1:4" s="2" customFormat="1" ht="14.25">
      <c r="A119" s="5">
        <f t="shared" si="5"/>
        <v>117</v>
      </c>
      <c r="B119" s="6" t="str">
        <f>"629520240408142839138329"</f>
        <v>629520240408142839138329</v>
      </c>
      <c r="C119" s="6" t="str">
        <f t="shared" si="8"/>
        <v>202410</v>
      </c>
      <c r="D119" s="7" t="str">
        <f>"刘方芳"</f>
        <v>刘方芳</v>
      </c>
    </row>
    <row r="120" spans="1:4" s="2" customFormat="1" ht="14.25">
      <c r="A120" s="5">
        <f t="shared" si="5"/>
        <v>118</v>
      </c>
      <c r="B120" s="6" t="str">
        <f>"629520240408150348138432"</f>
        <v>629520240408150348138432</v>
      </c>
      <c r="C120" s="6" t="str">
        <f t="shared" si="8"/>
        <v>202410</v>
      </c>
      <c r="D120" s="7" t="str">
        <f>"刘东明"</f>
        <v>刘东明</v>
      </c>
    </row>
    <row r="121" spans="1:4" s="2" customFormat="1" ht="14.25">
      <c r="A121" s="5">
        <f t="shared" si="5"/>
        <v>119</v>
      </c>
      <c r="B121" s="6" t="str">
        <f>"629520240408151922138471"</f>
        <v>629520240408151922138471</v>
      </c>
      <c r="C121" s="6" t="str">
        <f t="shared" si="8"/>
        <v>202410</v>
      </c>
      <c r="D121" s="7" t="str">
        <f>"章慧"</f>
        <v>章慧</v>
      </c>
    </row>
    <row r="122" spans="1:4" s="2" customFormat="1" ht="14.25">
      <c r="A122" s="5">
        <f t="shared" si="5"/>
        <v>120</v>
      </c>
      <c r="B122" s="6" t="str">
        <f>"629520240409085548139370"</f>
        <v>629520240409085548139370</v>
      </c>
      <c r="C122" s="6" t="str">
        <f t="shared" si="8"/>
        <v>202410</v>
      </c>
      <c r="D122" s="7" t="str">
        <f>"袁智佳"</f>
        <v>袁智佳</v>
      </c>
    </row>
    <row r="123" spans="1:4" s="2" customFormat="1" ht="14.25">
      <c r="A123" s="5">
        <f t="shared" si="5"/>
        <v>121</v>
      </c>
      <c r="B123" s="6" t="str">
        <f>"629520240409142555139844"</f>
        <v>629520240409142555139844</v>
      </c>
      <c r="C123" s="6" t="str">
        <f t="shared" si="8"/>
        <v>202410</v>
      </c>
      <c r="D123" s="7" t="str">
        <f>"张莹莹"</f>
        <v>张莹莹</v>
      </c>
    </row>
    <row r="124" spans="1:4" ht="14.25">
      <c r="A124" s="5">
        <f t="shared" si="5"/>
        <v>122</v>
      </c>
      <c r="B124" s="6" t="str">
        <f>"629520240409152239139925"</f>
        <v>629520240409152239139925</v>
      </c>
      <c r="C124" s="6" t="str">
        <f t="shared" si="8"/>
        <v>202410</v>
      </c>
      <c r="D124" s="7" t="str">
        <f>"赵玲玲"</f>
        <v>赵玲玲</v>
      </c>
    </row>
    <row r="125" spans="1:4" ht="14.25">
      <c r="A125" s="5">
        <f t="shared" si="5"/>
        <v>123</v>
      </c>
      <c r="B125" s="6" t="str">
        <f>"629520240411091819141706"</f>
        <v>629520240411091819141706</v>
      </c>
      <c r="C125" s="6" t="str">
        <f t="shared" si="8"/>
        <v>202410</v>
      </c>
      <c r="D125" s="7" t="str">
        <f>"赵瑞娜"</f>
        <v>赵瑞娜</v>
      </c>
    </row>
    <row r="126" spans="1:4" ht="14.25">
      <c r="A126" s="5">
        <f t="shared" si="5"/>
        <v>124</v>
      </c>
      <c r="B126" s="6" t="str">
        <f>"629520240407145439135730"</f>
        <v>629520240407145439135730</v>
      </c>
      <c r="C126" s="6" t="str">
        <f t="shared" si="8"/>
        <v>202410</v>
      </c>
      <c r="D126" s="7" t="str">
        <f>"李学艳"</f>
        <v>李学艳</v>
      </c>
    </row>
    <row r="127" spans="1:4" ht="14.25">
      <c r="A127" s="5">
        <f t="shared" si="5"/>
        <v>125</v>
      </c>
      <c r="B127" s="6" t="str">
        <f>"629520240407091717133618"</f>
        <v>629520240407091717133618</v>
      </c>
      <c r="C127" s="6" t="str">
        <f aca="true" t="shared" si="9" ref="C127:C145">"202411"</f>
        <v>202411</v>
      </c>
      <c r="D127" s="7" t="str">
        <f>"王嘉莉"</f>
        <v>王嘉莉</v>
      </c>
    </row>
    <row r="128" spans="1:4" ht="14.25">
      <c r="A128" s="5">
        <f t="shared" si="5"/>
        <v>126</v>
      </c>
      <c r="B128" s="6" t="str">
        <f>"629520240407093852133851"</f>
        <v>629520240407093852133851</v>
      </c>
      <c r="C128" s="6" t="str">
        <f t="shared" si="9"/>
        <v>202411</v>
      </c>
      <c r="D128" s="7" t="str">
        <f>"陈金康"</f>
        <v>陈金康</v>
      </c>
    </row>
    <row r="129" spans="1:4" ht="14.25">
      <c r="A129" s="5">
        <f t="shared" si="5"/>
        <v>127</v>
      </c>
      <c r="B129" s="6" t="str">
        <f>"629520240410164616141093"</f>
        <v>629520240410164616141093</v>
      </c>
      <c r="C129" s="6" t="str">
        <f t="shared" si="9"/>
        <v>202411</v>
      </c>
      <c r="D129" s="7" t="str">
        <f>"蒋园园"</f>
        <v>蒋园园</v>
      </c>
    </row>
    <row r="130" spans="1:4" ht="14.25">
      <c r="A130" s="5">
        <f t="shared" si="5"/>
        <v>128</v>
      </c>
      <c r="B130" s="6" t="str">
        <f>"629520240407093025133756"</f>
        <v>629520240407093025133756</v>
      </c>
      <c r="C130" s="6" t="str">
        <f t="shared" si="9"/>
        <v>202411</v>
      </c>
      <c r="D130" s="7" t="str">
        <f>"何雨飞"</f>
        <v>何雨飞</v>
      </c>
    </row>
    <row r="131" spans="1:4" ht="14.25">
      <c r="A131" s="5">
        <f aca="true" t="shared" si="10" ref="A131:A194">ROW()-2</f>
        <v>129</v>
      </c>
      <c r="B131" s="6" t="str">
        <f>"629520240407095901134039"</f>
        <v>629520240407095901134039</v>
      </c>
      <c r="C131" s="6" t="str">
        <f t="shared" si="9"/>
        <v>202411</v>
      </c>
      <c r="D131" s="7" t="str">
        <f>"卞宇阳"</f>
        <v>卞宇阳</v>
      </c>
    </row>
    <row r="132" spans="1:4" ht="14.25">
      <c r="A132" s="5">
        <f t="shared" si="10"/>
        <v>130</v>
      </c>
      <c r="B132" s="6" t="str">
        <f>"629520240407115826134944"</f>
        <v>629520240407115826134944</v>
      </c>
      <c r="C132" s="6" t="str">
        <f t="shared" si="9"/>
        <v>202411</v>
      </c>
      <c r="D132" s="7" t="str">
        <f>"闫海"</f>
        <v>闫海</v>
      </c>
    </row>
    <row r="133" spans="1:4" ht="14.25">
      <c r="A133" s="5">
        <f t="shared" si="10"/>
        <v>131</v>
      </c>
      <c r="B133" s="6" t="str">
        <f>"629520240407143225135617"</f>
        <v>629520240407143225135617</v>
      </c>
      <c r="C133" s="6" t="str">
        <f t="shared" si="9"/>
        <v>202411</v>
      </c>
      <c r="D133" s="7" t="str">
        <f>"濮宏桐"</f>
        <v>濮宏桐</v>
      </c>
    </row>
    <row r="134" spans="1:4" ht="14.25">
      <c r="A134" s="5">
        <f t="shared" si="10"/>
        <v>132</v>
      </c>
      <c r="B134" s="6" t="str">
        <f>"629520240407151232135817"</f>
        <v>629520240407151232135817</v>
      </c>
      <c r="C134" s="6" t="str">
        <f t="shared" si="9"/>
        <v>202411</v>
      </c>
      <c r="D134" s="7" t="str">
        <f>"吴雪"</f>
        <v>吴雪</v>
      </c>
    </row>
    <row r="135" spans="1:4" ht="14.25">
      <c r="A135" s="5">
        <f t="shared" si="10"/>
        <v>133</v>
      </c>
      <c r="B135" s="6" t="str">
        <f>"629520240407181923136492"</f>
        <v>629520240407181923136492</v>
      </c>
      <c r="C135" s="6" t="str">
        <f t="shared" si="9"/>
        <v>202411</v>
      </c>
      <c r="D135" s="7" t="str">
        <f>"刘洋"</f>
        <v>刘洋</v>
      </c>
    </row>
    <row r="136" spans="1:4" ht="14.25">
      <c r="A136" s="5">
        <f t="shared" si="10"/>
        <v>134</v>
      </c>
      <c r="B136" s="6" t="str">
        <f>"629520240407193251136672"</f>
        <v>629520240407193251136672</v>
      </c>
      <c r="C136" s="6" t="str">
        <f t="shared" si="9"/>
        <v>202411</v>
      </c>
      <c r="D136" s="7" t="str">
        <f>"赵子玉"</f>
        <v>赵子玉</v>
      </c>
    </row>
    <row r="137" spans="1:4" ht="14.25">
      <c r="A137" s="5">
        <f t="shared" si="10"/>
        <v>135</v>
      </c>
      <c r="B137" s="6" t="str">
        <f>"629520240408143615138342"</f>
        <v>629520240408143615138342</v>
      </c>
      <c r="C137" s="6" t="str">
        <f t="shared" si="9"/>
        <v>202411</v>
      </c>
      <c r="D137" s="7" t="str">
        <f>"张秋驰"</f>
        <v>张秋驰</v>
      </c>
    </row>
    <row r="138" spans="1:4" ht="14.25">
      <c r="A138" s="5">
        <f t="shared" si="10"/>
        <v>136</v>
      </c>
      <c r="B138" s="6" t="str">
        <f>"629520240408162802138632"</f>
        <v>629520240408162802138632</v>
      </c>
      <c r="C138" s="6" t="str">
        <f t="shared" si="9"/>
        <v>202411</v>
      </c>
      <c r="D138" s="7" t="str">
        <f>"何佳玲"</f>
        <v>何佳玲</v>
      </c>
    </row>
    <row r="139" spans="1:4" ht="14.25">
      <c r="A139" s="5">
        <f t="shared" si="10"/>
        <v>137</v>
      </c>
      <c r="B139" s="6" t="str">
        <f>"629520240409154640139966"</f>
        <v>629520240409154640139966</v>
      </c>
      <c r="C139" s="6" t="str">
        <f t="shared" si="9"/>
        <v>202411</v>
      </c>
      <c r="D139" s="7" t="str">
        <f>"杨宣宣"</f>
        <v>杨宣宣</v>
      </c>
    </row>
    <row r="140" spans="1:4" ht="14.25">
      <c r="A140" s="5">
        <f t="shared" si="10"/>
        <v>138</v>
      </c>
      <c r="B140" s="6" t="str">
        <f>"629520240407095115133954"</f>
        <v>629520240407095115133954</v>
      </c>
      <c r="C140" s="6" t="str">
        <f t="shared" si="9"/>
        <v>202411</v>
      </c>
      <c r="D140" s="7" t="str">
        <f>"李祥"</f>
        <v>李祥</v>
      </c>
    </row>
    <row r="141" spans="1:4" ht="14.25">
      <c r="A141" s="5">
        <f t="shared" si="10"/>
        <v>139</v>
      </c>
      <c r="B141" s="6" t="str">
        <f>"629520240410153438141008"</f>
        <v>629520240410153438141008</v>
      </c>
      <c r="C141" s="6" t="str">
        <f t="shared" si="9"/>
        <v>202411</v>
      </c>
      <c r="D141" s="7" t="str">
        <f>"佟宁宁"</f>
        <v>佟宁宁</v>
      </c>
    </row>
    <row r="142" spans="1:4" ht="14.25">
      <c r="A142" s="5">
        <f t="shared" si="10"/>
        <v>140</v>
      </c>
      <c r="B142" s="6" t="str">
        <f>"629520240410220809141463"</f>
        <v>629520240410220809141463</v>
      </c>
      <c r="C142" s="6" t="str">
        <f t="shared" si="9"/>
        <v>202411</v>
      </c>
      <c r="D142" s="7" t="str">
        <f>"李晓宇"</f>
        <v>李晓宇</v>
      </c>
    </row>
    <row r="143" spans="1:4" ht="14.25">
      <c r="A143" s="5">
        <f t="shared" si="10"/>
        <v>141</v>
      </c>
      <c r="B143" s="6" t="str">
        <f>"629520240410221130141468"</f>
        <v>629520240410221130141468</v>
      </c>
      <c r="C143" s="6" t="str">
        <f t="shared" si="9"/>
        <v>202411</v>
      </c>
      <c r="D143" s="7" t="str">
        <f>"王沛文"</f>
        <v>王沛文</v>
      </c>
    </row>
    <row r="144" spans="1:4" ht="14.25">
      <c r="A144" s="5">
        <f t="shared" si="10"/>
        <v>142</v>
      </c>
      <c r="B144" s="6" t="str">
        <f>"629520240411194829142394"</f>
        <v>629520240411194829142394</v>
      </c>
      <c r="C144" s="6" t="str">
        <f t="shared" si="9"/>
        <v>202411</v>
      </c>
      <c r="D144" s="7" t="str">
        <f>"许天齐"</f>
        <v>许天齐</v>
      </c>
    </row>
    <row r="145" spans="1:4" ht="14.25">
      <c r="A145" s="5">
        <f t="shared" si="10"/>
        <v>143</v>
      </c>
      <c r="B145" s="6" t="str">
        <f>"629520240411220620142441"</f>
        <v>629520240411220620142441</v>
      </c>
      <c r="C145" s="6" t="str">
        <f t="shared" si="9"/>
        <v>202411</v>
      </c>
      <c r="D145" s="7" t="str">
        <f>"李刚"</f>
        <v>李刚</v>
      </c>
    </row>
    <row r="146" spans="1:4" ht="14.25">
      <c r="A146" s="5">
        <f t="shared" si="10"/>
        <v>144</v>
      </c>
      <c r="B146" s="6" t="str">
        <f>"629520240407113922134863"</f>
        <v>629520240407113922134863</v>
      </c>
      <c r="C146" s="6" t="str">
        <f>"202412"</f>
        <v>202412</v>
      </c>
      <c r="D146" s="7" t="str">
        <f>"王若彤"</f>
        <v>王若彤</v>
      </c>
    </row>
    <row r="147" spans="1:4" ht="14.25">
      <c r="A147" s="5">
        <f t="shared" si="10"/>
        <v>145</v>
      </c>
      <c r="B147" s="6" t="str">
        <f>"629520240407142721135590"</f>
        <v>629520240407142721135590</v>
      </c>
      <c r="C147" s="6" t="str">
        <f>"202412"</f>
        <v>202412</v>
      </c>
      <c r="D147" s="7" t="str">
        <f>"李猜"</f>
        <v>李猜</v>
      </c>
    </row>
    <row r="148" spans="1:4" ht="14.25">
      <c r="A148" s="5">
        <f t="shared" si="10"/>
        <v>146</v>
      </c>
      <c r="B148" s="6" t="str">
        <f>"629520240409134130139802"</f>
        <v>629520240409134130139802</v>
      </c>
      <c r="C148" s="6" t="str">
        <f>"202412"</f>
        <v>202412</v>
      </c>
      <c r="D148" s="7" t="str">
        <f>"时立标"</f>
        <v>时立标</v>
      </c>
    </row>
    <row r="149" spans="1:4" ht="14.25">
      <c r="A149" s="5">
        <f t="shared" si="10"/>
        <v>147</v>
      </c>
      <c r="B149" s="6" t="str">
        <f>"629520240407091600133601"</f>
        <v>629520240407091600133601</v>
      </c>
      <c r="C149" s="6" t="str">
        <f aca="true" t="shared" si="11" ref="C149:C159">"202413"</f>
        <v>202413</v>
      </c>
      <c r="D149" s="7" t="str">
        <f>"李坤杰"</f>
        <v>李坤杰</v>
      </c>
    </row>
    <row r="150" spans="1:4" ht="14.25">
      <c r="A150" s="5">
        <f t="shared" si="10"/>
        <v>148</v>
      </c>
      <c r="B150" s="6" t="str">
        <f>"629520240407102220134270"</f>
        <v>629520240407102220134270</v>
      </c>
      <c r="C150" s="6" t="str">
        <f t="shared" si="11"/>
        <v>202413</v>
      </c>
      <c r="D150" s="7" t="str">
        <f>"类淑营"</f>
        <v>类淑营</v>
      </c>
    </row>
    <row r="151" spans="1:4" ht="14.25">
      <c r="A151" s="5">
        <f t="shared" si="10"/>
        <v>149</v>
      </c>
      <c r="B151" s="6" t="str">
        <f>"629520240407103837134458"</f>
        <v>629520240407103837134458</v>
      </c>
      <c r="C151" s="6" t="str">
        <f t="shared" si="11"/>
        <v>202413</v>
      </c>
      <c r="D151" s="7" t="str">
        <f>"韩友乐"</f>
        <v>韩友乐</v>
      </c>
    </row>
    <row r="152" spans="1:4" ht="14.25">
      <c r="A152" s="5">
        <f t="shared" si="10"/>
        <v>150</v>
      </c>
      <c r="B152" s="6" t="str">
        <f>"629520240407153537135917"</f>
        <v>629520240407153537135917</v>
      </c>
      <c r="C152" s="6" t="str">
        <f t="shared" si="11"/>
        <v>202413</v>
      </c>
      <c r="D152" s="7" t="str">
        <f>"王晨晨"</f>
        <v>王晨晨</v>
      </c>
    </row>
    <row r="153" spans="1:4" ht="14.25">
      <c r="A153" s="5">
        <f t="shared" si="10"/>
        <v>151</v>
      </c>
      <c r="B153" s="6" t="str">
        <f>"629520240407185146136574"</f>
        <v>629520240407185146136574</v>
      </c>
      <c r="C153" s="6" t="str">
        <f t="shared" si="11"/>
        <v>202413</v>
      </c>
      <c r="D153" s="7" t="str">
        <f>"秦向阳"</f>
        <v>秦向阳</v>
      </c>
    </row>
    <row r="154" spans="1:4" ht="14.25">
      <c r="A154" s="5">
        <f t="shared" si="10"/>
        <v>152</v>
      </c>
      <c r="B154" s="6" t="str">
        <f>"629520240408202833139001"</f>
        <v>629520240408202833139001</v>
      </c>
      <c r="C154" s="6" t="str">
        <f t="shared" si="11"/>
        <v>202413</v>
      </c>
      <c r="D154" s="7" t="str">
        <f>"张友"</f>
        <v>张友</v>
      </c>
    </row>
    <row r="155" spans="1:4" ht="14.25">
      <c r="A155" s="5">
        <f t="shared" si="10"/>
        <v>153</v>
      </c>
      <c r="B155" s="6" t="str">
        <f>"629520240408204944139033"</f>
        <v>629520240408204944139033</v>
      </c>
      <c r="C155" s="6" t="str">
        <f t="shared" si="11"/>
        <v>202413</v>
      </c>
      <c r="D155" s="7" t="str">
        <f>"宋璐璐"</f>
        <v>宋璐璐</v>
      </c>
    </row>
    <row r="156" spans="1:4" ht="14.25">
      <c r="A156" s="5">
        <f t="shared" si="10"/>
        <v>154</v>
      </c>
      <c r="B156" s="6" t="str">
        <f>"629520240409185945140206"</f>
        <v>629520240409185945140206</v>
      </c>
      <c r="C156" s="6" t="str">
        <f t="shared" si="11"/>
        <v>202413</v>
      </c>
      <c r="D156" s="7" t="str">
        <f>"赵微"</f>
        <v>赵微</v>
      </c>
    </row>
    <row r="157" spans="1:4" ht="14.25">
      <c r="A157" s="5">
        <f t="shared" si="10"/>
        <v>155</v>
      </c>
      <c r="B157" s="6" t="str">
        <f>"629520240410205457141374"</f>
        <v>629520240410205457141374</v>
      </c>
      <c r="C157" s="6" t="str">
        <f t="shared" si="11"/>
        <v>202413</v>
      </c>
      <c r="D157" s="7" t="str">
        <f>"李乾坤"</f>
        <v>李乾坤</v>
      </c>
    </row>
    <row r="158" spans="1:4" ht="14.25">
      <c r="A158" s="5">
        <f t="shared" si="10"/>
        <v>156</v>
      </c>
      <c r="B158" s="6" t="str">
        <f>"629520240410214410141441"</f>
        <v>629520240410214410141441</v>
      </c>
      <c r="C158" s="6" t="str">
        <f t="shared" si="11"/>
        <v>202413</v>
      </c>
      <c r="D158" s="7" t="str">
        <f>"韩溶溶"</f>
        <v>韩溶溶</v>
      </c>
    </row>
    <row r="159" spans="1:4" ht="14.25">
      <c r="A159" s="5">
        <f t="shared" si="10"/>
        <v>157</v>
      </c>
      <c r="B159" s="6" t="str">
        <f>"629520240411173904142355"</f>
        <v>629520240411173904142355</v>
      </c>
      <c r="C159" s="6" t="str">
        <f t="shared" si="11"/>
        <v>202413</v>
      </c>
      <c r="D159" s="7" t="str">
        <f>"柳听辉"</f>
        <v>柳听辉</v>
      </c>
    </row>
    <row r="160" spans="1:4" ht="14.25">
      <c r="A160" s="5">
        <f t="shared" si="10"/>
        <v>158</v>
      </c>
      <c r="B160" s="6" t="str">
        <f>"629520240407101348134192"</f>
        <v>629520240407101348134192</v>
      </c>
      <c r="C160" s="6" t="str">
        <f aca="true" t="shared" si="12" ref="C160:C168">"202414"</f>
        <v>202414</v>
      </c>
      <c r="D160" s="7" t="str">
        <f>"李瑞"</f>
        <v>李瑞</v>
      </c>
    </row>
    <row r="161" spans="1:4" ht="14.25">
      <c r="A161" s="5">
        <f t="shared" si="10"/>
        <v>159</v>
      </c>
      <c r="B161" s="6" t="str">
        <f>"629520240407102007134245"</f>
        <v>629520240407102007134245</v>
      </c>
      <c r="C161" s="6" t="str">
        <f t="shared" si="12"/>
        <v>202414</v>
      </c>
      <c r="D161" s="7" t="str">
        <f>"王海诺"</f>
        <v>王海诺</v>
      </c>
    </row>
    <row r="162" spans="1:4" ht="14.25">
      <c r="A162" s="5">
        <f t="shared" si="10"/>
        <v>160</v>
      </c>
      <c r="B162" s="6" t="str">
        <f>"629520240407103902134464"</f>
        <v>629520240407103902134464</v>
      </c>
      <c r="C162" s="6" t="str">
        <f t="shared" si="12"/>
        <v>202414</v>
      </c>
      <c r="D162" s="7" t="str">
        <f>"徐子豪"</f>
        <v>徐子豪</v>
      </c>
    </row>
    <row r="163" spans="1:4" ht="14.25">
      <c r="A163" s="5">
        <f t="shared" si="10"/>
        <v>161</v>
      </c>
      <c r="B163" s="6" t="str">
        <f>"629520240407142936135600"</f>
        <v>629520240407142936135600</v>
      </c>
      <c r="C163" s="6" t="str">
        <f t="shared" si="12"/>
        <v>202414</v>
      </c>
      <c r="D163" s="7" t="str">
        <f>"简思允"</f>
        <v>简思允</v>
      </c>
    </row>
    <row r="164" spans="1:4" ht="14.25">
      <c r="A164" s="5">
        <f t="shared" si="10"/>
        <v>162</v>
      </c>
      <c r="B164" s="6" t="str">
        <f>"629520240408210724139067"</f>
        <v>629520240408210724139067</v>
      </c>
      <c r="C164" s="6" t="str">
        <f t="shared" si="12"/>
        <v>202414</v>
      </c>
      <c r="D164" s="7" t="str">
        <f>"黄艳云"</f>
        <v>黄艳云</v>
      </c>
    </row>
    <row r="165" spans="1:4" ht="14.25">
      <c r="A165" s="5">
        <f t="shared" si="10"/>
        <v>163</v>
      </c>
      <c r="B165" s="6" t="str">
        <f>"629520240409000800139282"</f>
        <v>629520240409000800139282</v>
      </c>
      <c r="C165" s="6" t="str">
        <f t="shared" si="12"/>
        <v>202414</v>
      </c>
      <c r="D165" s="7" t="str">
        <f>"张学蕊"</f>
        <v>张学蕊</v>
      </c>
    </row>
    <row r="166" spans="1:4" ht="14.25">
      <c r="A166" s="5">
        <f t="shared" si="10"/>
        <v>164</v>
      </c>
      <c r="B166" s="6" t="str">
        <f>"629520240411083022141653"</f>
        <v>629520240411083022141653</v>
      </c>
      <c r="C166" s="6" t="str">
        <f t="shared" si="12"/>
        <v>202414</v>
      </c>
      <c r="D166" s="7" t="str">
        <f>"熊超"</f>
        <v>熊超</v>
      </c>
    </row>
    <row r="167" spans="1:4" ht="14.25">
      <c r="A167" s="5">
        <f t="shared" si="10"/>
        <v>165</v>
      </c>
      <c r="B167" s="6" t="str">
        <f>"629520240411102830141816"</f>
        <v>629520240411102830141816</v>
      </c>
      <c r="C167" s="6" t="str">
        <f t="shared" si="12"/>
        <v>202414</v>
      </c>
      <c r="D167" s="7" t="str">
        <f>"刘阳"</f>
        <v>刘阳</v>
      </c>
    </row>
    <row r="168" spans="1:4" ht="14.25">
      <c r="A168" s="5">
        <f t="shared" si="10"/>
        <v>166</v>
      </c>
      <c r="B168" s="6" t="str">
        <f>"629520240411185935142382"</f>
        <v>629520240411185935142382</v>
      </c>
      <c r="C168" s="6" t="str">
        <f t="shared" si="12"/>
        <v>202414</v>
      </c>
      <c r="D168" s="7" t="str">
        <f>"朱凯"</f>
        <v>朱凯</v>
      </c>
    </row>
    <row r="169" spans="1:4" ht="14.25">
      <c r="A169" s="5">
        <f t="shared" si="10"/>
        <v>167</v>
      </c>
      <c r="B169" s="6" t="str">
        <f>"629520240407090245133363"</f>
        <v>629520240407090245133363</v>
      </c>
      <c r="C169" s="6" t="str">
        <f aca="true" t="shared" si="13" ref="C169:C180">"202415"</f>
        <v>202415</v>
      </c>
      <c r="D169" s="7" t="str">
        <f>"周池池"</f>
        <v>周池池</v>
      </c>
    </row>
    <row r="170" spans="1:4" ht="14.25">
      <c r="A170" s="5">
        <f t="shared" si="10"/>
        <v>168</v>
      </c>
      <c r="B170" s="6" t="str">
        <f>"629520240407100724134137"</f>
        <v>629520240407100724134137</v>
      </c>
      <c r="C170" s="6" t="str">
        <f t="shared" si="13"/>
        <v>202415</v>
      </c>
      <c r="D170" s="7" t="str">
        <f>"刘化良"</f>
        <v>刘化良</v>
      </c>
    </row>
    <row r="171" spans="1:4" ht="14.25">
      <c r="A171" s="5">
        <f t="shared" si="10"/>
        <v>169</v>
      </c>
      <c r="B171" s="6" t="str">
        <f>"629520240407115501134932"</f>
        <v>629520240407115501134932</v>
      </c>
      <c r="C171" s="6" t="str">
        <f t="shared" si="13"/>
        <v>202415</v>
      </c>
      <c r="D171" s="7" t="str">
        <f>"王秋亮"</f>
        <v>王秋亮</v>
      </c>
    </row>
    <row r="172" spans="1:4" ht="14.25">
      <c r="A172" s="5">
        <f t="shared" si="10"/>
        <v>170</v>
      </c>
      <c r="B172" s="6" t="str">
        <f>"629520240407172913136352"</f>
        <v>629520240407172913136352</v>
      </c>
      <c r="C172" s="6" t="str">
        <f t="shared" si="13"/>
        <v>202415</v>
      </c>
      <c r="D172" s="7" t="str">
        <f>"李继鹏"</f>
        <v>李继鹏</v>
      </c>
    </row>
    <row r="173" spans="1:4" ht="14.25">
      <c r="A173" s="5">
        <f t="shared" si="10"/>
        <v>171</v>
      </c>
      <c r="B173" s="6" t="str">
        <f>"629520240407202454136828"</f>
        <v>629520240407202454136828</v>
      </c>
      <c r="C173" s="6" t="str">
        <f t="shared" si="13"/>
        <v>202415</v>
      </c>
      <c r="D173" s="7" t="str">
        <f>"李风光"</f>
        <v>李风光</v>
      </c>
    </row>
    <row r="174" spans="1:4" ht="14.25">
      <c r="A174" s="5">
        <f t="shared" si="10"/>
        <v>172</v>
      </c>
      <c r="B174" s="6" t="str">
        <f>"629520240407202848136843"</f>
        <v>629520240407202848136843</v>
      </c>
      <c r="C174" s="6" t="str">
        <f t="shared" si="13"/>
        <v>202415</v>
      </c>
      <c r="D174" s="7" t="str">
        <f>"龚金玉"</f>
        <v>龚金玉</v>
      </c>
    </row>
    <row r="175" spans="1:4" ht="14.25">
      <c r="A175" s="5">
        <f t="shared" si="10"/>
        <v>173</v>
      </c>
      <c r="B175" s="6" t="str">
        <f>"629520240408122117138066"</f>
        <v>629520240408122117138066</v>
      </c>
      <c r="C175" s="6" t="str">
        <f t="shared" si="13"/>
        <v>202415</v>
      </c>
      <c r="D175" s="7" t="str">
        <f>"张超凡"</f>
        <v>张超凡</v>
      </c>
    </row>
    <row r="176" spans="1:4" ht="14.25">
      <c r="A176" s="5">
        <f t="shared" si="10"/>
        <v>174</v>
      </c>
      <c r="B176" s="6" t="str">
        <f>"629520240407120914135001"</f>
        <v>629520240407120914135001</v>
      </c>
      <c r="C176" s="6" t="str">
        <f t="shared" si="13"/>
        <v>202415</v>
      </c>
      <c r="D176" s="7" t="str">
        <f>"李醒醒"</f>
        <v>李醒醒</v>
      </c>
    </row>
    <row r="177" spans="1:4" ht="14.25">
      <c r="A177" s="5">
        <f t="shared" si="10"/>
        <v>175</v>
      </c>
      <c r="B177" s="6" t="str">
        <f>"629520240408195508138943"</f>
        <v>629520240408195508138943</v>
      </c>
      <c r="C177" s="6" t="str">
        <f t="shared" si="13"/>
        <v>202415</v>
      </c>
      <c r="D177" s="7" t="str">
        <f>"冀凤娴"</f>
        <v>冀凤娴</v>
      </c>
    </row>
    <row r="178" spans="1:4" ht="14.25">
      <c r="A178" s="5">
        <f t="shared" si="10"/>
        <v>176</v>
      </c>
      <c r="B178" s="6" t="str">
        <f>"629520240410233505141566"</f>
        <v>629520240410233505141566</v>
      </c>
      <c r="C178" s="6" t="str">
        <f t="shared" si="13"/>
        <v>202415</v>
      </c>
      <c r="D178" s="7" t="str">
        <f>"牛娜娜"</f>
        <v>牛娜娜</v>
      </c>
    </row>
    <row r="179" spans="1:4" ht="14.25">
      <c r="A179" s="5">
        <f t="shared" si="10"/>
        <v>177</v>
      </c>
      <c r="B179" s="6" t="str">
        <f>"629520240411060435141610"</f>
        <v>629520240411060435141610</v>
      </c>
      <c r="C179" s="6" t="str">
        <f t="shared" si="13"/>
        <v>202415</v>
      </c>
      <c r="D179" s="7" t="str">
        <f>"程风顺"</f>
        <v>程风顺</v>
      </c>
    </row>
    <row r="180" spans="1:4" ht="14.25">
      <c r="A180" s="5">
        <f t="shared" si="10"/>
        <v>178</v>
      </c>
      <c r="B180" s="6" t="str">
        <f>"629520240411111640141896"</f>
        <v>629520240411111640141896</v>
      </c>
      <c r="C180" s="6" t="str">
        <f t="shared" si="13"/>
        <v>202415</v>
      </c>
      <c r="D180" s="7" t="str">
        <f>"姚紫云"</f>
        <v>姚紫云</v>
      </c>
    </row>
    <row r="181" spans="1:4" ht="14.25">
      <c r="A181" s="5">
        <f t="shared" si="10"/>
        <v>179</v>
      </c>
      <c r="B181" s="6" t="str">
        <f>"629520240407092441133695"</f>
        <v>629520240407092441133695</v>
      </c>
      <c r="C181" s="6" t="str">
        <f aca="true" t="shared" si="14" ref="C181:C187">"202416"</f>
        <v>202416</v>
      </c>
      <c r="D181" s="7" t="str">
        <f>"齐豪"</f>
        <v>齐豪</v>
      </c>
    </row>
    <row r="182" spans="1:4" ht="14.25">
      <c r="A182" s="5">
        <f t="shared" si="10"/>
        <v>180</v>
      </c>
      <c r="B182" s="6" t="str">
        <f>"629520240407093030133758"</f>
        <v>629520240407093030133758</v>
      </c>
      <c r="C182" s="6" t="str">
        <f t="shared" si="14"/>
        <v>202416</v>
      </c>
      <c r="D182" s="7" t="str">
        <f>"王孟慧"</f>
        <v>王孟慧</v>
      </c>
    </row>
    <row r="183" spans="1:4" ht="14.25">
      <c r="A183" s="5">
        <f t="shared" si="10"/>
        <v>181</v>
      </c>
      <c r="B183" s="6" t="str">
        <f>"629520240407104308134497"</f>
        <v>629520240407104308134497</v>
      </c>
      <c r="C183" s="6" t="str">
        <f t="shared" si="14"/>
        <v>202416</v>
      </c>
      <c r="D183" s="7" t="str">
        <f>"李晟立"</f>
        <v>李晟立</v>
      </c>
    </row>
    <row r="184" spans="1:4" ht="14.25">
      <c r="A184" s="5">
        <f t="shared" si="10"/>
        <v>182</v>
      </c>
      <c r="B184" s="6" t="str">
        <f>"629520240407104706134539"</f>
        <v>629520240407104706134539</v>
      </c>
      <c r="C184" s="6" t="str">
        <f t="shared" si="14"/>
        <v>202416</v>
      </c>
      <c r="D184" s="7" t="str">
        <f>"余刘刘"</f>
        <v>余刘刘</v>
      </c>
    </row>
    <row r="185" spans="1:4" ht="14.25">
      <c r="A185" s="5">
        <f t="shared" si="10"/>
        <v>183</v>
      </c>
      <c r="B185" s="6" t="str">
        <f>"629520240407131435135305"</f>
        <v>629520240407131435135305</v>
      </c>
      <c r="C185" s="6" t="str">
        <f t="shared" si="14"/>
        <v>202416</v>
      </c>
      <c r="D185" s="7" t="str">
        <f>"李博文"</f>
        <v>李博文</v>
      </c>
    </row>
    <row r="186" spans="1:4" ht="14.25">
      <c r="A186" s="5">
        <f t="shared" si="10"/>
        <v>184</v>
      </c>
      <c r="B186" s="6" t="str">
        <f>"629520240407140852135514"</f>
        <v>629520240407140852135514</v>
      </c>
      <c r="C186" s="6" t="str">
        <f t="shared" si="14"/>
        <v>202416</v>
      </c>
      <c r="D186" s="7" t="str">
        <f>"陈增"</f>
        <v>陈增</v>
      </c>
    </row>
    <row r="187" spans="1:4" ht="14.25">
      <c r="A187" s="5">
        <f t="shared" si="10"/>
        <v>185</v>
      </c>
      <c r="B187" s="6" t="str">
        <f>"629520240408152510138488"</f>
        <v>629520240408152510138488</v>
      </c>
      <c r="C187" s="6" t="str">
        <f t="shared" si="14"/>
        <v>202416</v>
      </c>
      <c r="D187" s="7" t="str">
        <f>"吴洁茹"</f>
        <v>吴洁茹</v>
      </c>
    </row>
    <row r="188" spans="1:4" ht="14.25">
      <c r="A188" s="5">
        <f t="shared" si="10"/>
        <v>186</v>
      </c>
      <c r="B188" s="6" t="str">
        <f>"629520240407100103134071"</f>
        <v>629520240407100103134071</v>
      </c>
      <c r="C188" s="6" t="str">
        <f aca="true" t="shared" si="15" ref="C188:C196">"202417"</f>
        <v>202417</v>
      </c>
      <c r="D188" s="7" t="str">
        <f>"马东坡"</f>
        <v>马东坡</v>
      </c>
    </row>
    <row r="189" spans="1:4" ht="14.25">
      <c r="A189" s="5">
        <f t="shared" si="10"/>
        <v>187</v>
      </c>
      <c r="B189" s="6" t="str">
        <f>"629520240407150148135767"</f>
        <v>629520240407150148135767</v>
      </c>
      <c r="C189" s="6" t="str">
        <f t="shared" si="15"/>
        <v>202417</v>
      </c>
      <c r="D189" s="7" t="str">
        <f>"齐泽坤"</f>
        <v>齐泽坤</v>
      </c>
    </row>
    <row r="190" spans="1:4" ht="14.25">
      <c r="A190" s="5">
        <f t="shared" si="10"/>
        <v>188</v>
      </c>
      <c r="B190" s="6" t="str">
        <f>"629520240407164455136220"</f>
        <v>629520240407164455136220</v>
      </c>
      <c r="C190" s="6" t="str">
        <f t="shared" si="15"/>
        <v>202417</v>
      </c>
      <c r="D190" s="7" t="str">
        <f>"杜艳影"</f>
        <v>杜艳影</v>
      </c>
    </row>
    <row r="191" spans="1:4" ht="14.25">
      <c r="A191" s="5">
        <f t="shared" si="10"/>
        <v>189</v>
      </c>
      <c r="B191" s="6" t="str">
        <f>"629520240407203521136869"</f>
        <v>629520240407203521136869</v>
      </c>
      <c r="C191" s="6" t="str">
        <f t="shared" si="15"/>
        <v>202417</v>
      </c>
      <c r="D191" s="7" t="str">
        <f>"余欢"</f>
        <v>余欢</v>
      </c>
    </row>
    <row r="192" spans="1:4" ht="14.25">
      <c r="A192" s="5">
        <f t="shared" si="10"/>
        <v>190</v>
      </c>
      <c r="B192" s="6" t="str">
        <f>"629520240408214502139137"</f>
        <v>629520240408214502139137</v>
      </c>
      <c r="C192" s="6" t="str">
        <f t="shared" si="15"/>
        <v>202417</v>
      </c>
      <c r="D192" s="7" t="str">
        <f>"张丹丹"</f>
        <v>张丹丹</v>
      </c>
    </row>
    <row r="193" spans="1:4" ht="14.25">
      <c r="A193" s="5">
        <f t="shared" si="10"/>
        <v>191</v>
      </c>
      <c r="B193" s="6" t="str">
        <f>"629520240409144433139868"</f>
        <v>629520240409144433139868</v>
      </c>
      <c r="C193" s="6" t="str">
        <f t="shared" si="15"/>
        <v>202417</v>
      </c>
      <c r="D193" s="7" t="str">
        <f>"张典雅"</f>
        <v>张典雅</v>
      </c>
    </row>
    <row r="194" spans="1:4" ht="14.25">
      <c r="A194" s="5">
        <f t="shared" si="10"/>
        <v>192</v>
      </c>
      <c r="B194" s="6" t="str">
        <f>"629520240409161125140007"</f>
        <v>629520240409161125140007</v>
      </c>
      <c r="C194" s="6" t="str">
        <f t="shared" si="15"/>
        <v>202417</v>
      </c>
      <c r="D194" s="7" t="str">
        <f>"张萱萱"</f>
        <v>张萱萱</v>
      </c>
    </row>
    <row r="195" spans="1:4" ht="14.25">
      <c r="A195" s="5">
        <f aca="true" t="shared" si="16" ref="A195:A217">ROW()-2</f>
        <v>193</v>
      </c>
      <c r="B195" s="6" t="str">
        <f>"629520240410134849140872"</f>
        <v>629520240410134849140872</v>
      </c>
      <c r="C195" s="6" t="str">
        <f t="shared" si="15"/>
        <v>202417</v>
      </c>
      <c r="D195" s="7" t="str">
        <f>"颜昭耀"</f>
        <v>颜昭耀</v>
      </c>
    </row>
    <row r="196" spans="1:4" ht="14.25">
      <c r="A196" s="5">
        <f t="shared" si="16"/>
        <v>194</v>
      </c>
      <c r="B196" s="6" t="str">
        <f>"629520240410142506140910"</f>
        <v>629520240410142506140910</v>
      </c>
      <c r="C196" s="6" t="str">
        <f t="shared" si="15"/>
        <v>202417</v>
      </c>
      <c r="D196" s="7" t="str">
        <f>"常晶晶"</f>
        <v>常晶晶</v>
      </c>
    </row>
    <row r="197" spans="1:4" ht="14.25">
      <c r="A197" s="5">
        <f t="shared" si="16"/>
        <v>195</v>
      </c>
      <c r="B197" s="6" t="str">
        <f>"629520240407193645136687"</f>
        <v>629520240407193645136687</v>
      </c>
      <c r="C197" s="6" t="str">
        <f>"202418"</f>
        <v>202418</v>
      </c>
      <c r="D197" s="7" t="str">
        <f>"杨猛"</f>
        <v>杨猛</v>
      </c>
    </row>
    <row r="198" spans="1:4" ht="14.25">
      <c r="A198" s="5">
        <f t="shared" si="16"/>
        <v>196</v>
      </c>
      <c r="B198" s="6" t="str">
        <f>"629520240407211839137001"</f>
        <v>629520240407211839137001</v>
      </c>
      <c r="C198" s="6" t="str">
        <f>"202418"</f>
        <v>202418</v>
      </c>
      <c r="D198" s="7" t="str">
        <f>"李蒙恩"</f>
        <v>李蒙恩</v>
      </c>
    </row>
    <row r="199" spans="1:4" ht="14.25">
      <c r="A199" s="5">
        <f t="shared" si="16"/>
        <v>197</v>
      </c>
      <c r="B199" s="6" t="str">
        <f>"629520240409220438140392"</f>
        <v>629520240409220438140392</v>
      </c>
      <c r="C199" s="6" t="str">
        <f>"202418"</f>
        <v>202418</v>
      </c>
      <c r="D199" s="7" t="str">
        <f>"李玉龙"</f>
        <v>李玉龙</v>
      </c>
    </row>
    <row r="200" spans="1:4" ht="14.25">
      <c r="A200" s="5">
        <f t="shared" si="16"/>
        <v>198</v>
      </c>
      <c r="B200" s="6" t="str">
        <f>"629520240407091338133569"</f>
        <v>629520240407091338133569</v>
      </c>
      <c r="C200" s="6" t="str">
        <f aca="true" t="shared" si="17" ref="C200:C208">"202419"</f>
        <v>202419</v>
      </c>
      <c r="D200" s="7" t="str">
        <f>"王露露"</f>
        <v>王露露</v>
      </c>
    </row>
    <row r="201" spans="1:4" ht="14.25">
      <c r="A201" s="5">
        <f t="shared" si="16"/>
        <v>199</v>
      </c>
      <c r="B201" s="6" t="str">
        <f>"629520240407102820134326"</f>
        <v>629520240407102820134326</v>
      </c>
      <c r="C201" s="6" t="str">
        <f t="shared" si="17"/>
        <v>202419</v>
      </c>
      <c r="D201" s="7" t="str">
        <f>"王兵峰"</f>
        <v>王兵峰</v>
      </c>
    </row>
    <row r="202" spans="1:4" ht="14.25">
      <c r="A202" s="5">
        <f t="shared" si="16"/>
        <v>200</v>
      </c>
      <c r="B202" s="6" t="str">
        <f>"629520240407152209135863"</f>
        <v>629520240407152209135863</v>
      </c>
      <c r="C202" s="6" t="str">
        <f t="shared" si="17"/>
        <v>202419</v>
      </c>
      <c r="D202" s="7" t="str">
        <f>"王炎波"</f>
        <v>王炎波</v>
      </c>
    </row>
    <row r="203" spans="1:4" ht="14.25">
      <c r="A203" s="5">
        <f t="shared" si="16"/>
        <v>201</v>
      </c>
      <c r="B203" s="6" t="str">
        <f>"629520240407215357137090"</f>
        <v>629520240407215357137090</v>
      </c>
      <c r="C203" s="6" t="str">
        <f t="shared" si="17"/>
        <v>202419</v>
      </c>
      <c r="D203" s="7" t="str">
        <f>"吴梦如"</f>
        <v>吴梦如</v>
      </c>
    </row>
    <row r="204" spans="1:4" ht="14.25">
      <c r="A204" s="5">
        <f t="shared" si="16"/>
        <v>202</v>
      </c>
      <c r="B204" s="6" t="str">
        <f>"629520240407215237137086"</f>
        <v>629520240407215237137086</v>
      </c>
      <c r="C204" s="6" t="str">
        <f t="shared" si="17"/>
        <v>202419</v>
      </c>
      <c r="D204" s="7" t="str">
        <f>"陆星灿"</f>
        <v>陆星灿</v>
      </c>
    </row>
    <row r="205" spans="1:4" ht="14.25">
      <c r="A205" s="5">
        <f t="shared" si="16"/>
        <v>203</v>
      </c>
      <c r="B205" s="6" t="str">
        <f>"629520240409212716140357"</f>
        <v>629520240409212716140357</v>
      </c>
      <c r="C205" s="6" t="str">
        <f t="shared" si="17"/>
        <v>202419</v>
      </c>
      <c r="D205" s="7" t="str">
        <f>"王广兵"</f>
        <v>王广兵</v>
      </c>
    </row>
    <row r="206" spans="1:4" ht="14.25">
      <c r="A206" s="5">
        <f t="shared" si="16"/>
        <v>204</v>
      </c>
      <c r="B206" s="6" t="str">
        <f>"629520240410150016140959"</f>
        <v>629520240410150016140959</v>
      </c>
      <c r="C206" s="6" t="str">
        <f t="shared" si="17"/>
        <v>202419</v>
      </c>
      <c r="D206" s="7" t="str">
        <f>"李康宁"</f>
        <v>李康宁</v>
      </c>
    </row>
    <row r="207" spans="1:4" ht="14.25">
      <c r="A207" s="5">
        <f t="shared" si="16"/>
        <v>205</v>
      </c>
      <c r="B207" s="6" t="str">
        <f>"629520240410154743141031"</f>
        <v>629520240410154743141031</v>
      </c>
      <c r="C207" s="6" t="str">
        <f t="shared" si="17"/>
        <v>202419</v>
      </c>
      <c r="D207" s="7" t="str">
        <f>"储玲林"</f>
        <v>储玲林</v>
      </c>
    </row>
    <row r="208" spans="1:4" ht="14.25">
      <c r="A208" s="5">
        <f t="shared" si="16"/>
        <v>206</v>
      </c>
      <c r="B208" s="6" t="str">
        <f>"629520240410202356141347"</f>
        <v>629520240410202356141347</v>
      </c>
      <c r="C208" s="6" t="str">
        <f t="shared" si="17"/>
        <v>202419</v>
      </c>
      <c r="D208" s="7" t="str">
        <f>"张莉萍"</f>
        <v>张莉萍</v>
      </c>
    </row>
    <row r="209" spans="1:4" ht="14.25">
      <c r="A209" s="5">
        <f t="shared" si="16"/>
        <v>207</v>
      </c>
      <c r="B209" s="6" t="str">
        <f>"629520240407090120133310"</f>
        <v>629520240407090120133310</v>
      </c>
      <c r="C209" s="6" t="str">
        <f aca="true" t="shared" si="18" ref="C209:C217">"202420"</f>
        <v>202420</v>
      </c>
      <c r="D209" s="7" t="str">
        <f>"王森"</f>
        <v>王森</v>
      </c>
    </row>
    <row r="210" spans="1:4" ht="14.25">
      <c r="A210" s="5">
        <f t="shared" si="16"/>
        <v>208</v>
      </c>
      <c r="B210" s="6" t="str">
        <f>"629520240407101834134230"</f>
        <v>629520240407101834134230</v>
      </c>
      <c r="C210" s="6" t="str">
        <f t="shared" si="18"/>
        <v>202420</v>
      </c>
      <c r="D210" s="7" t="str">
        <f>"刘子豪"</f>
        <v>刘子豪</v>
      </c>
    </row>
    <row r="211" spans="1:4" ht="14.25">
      <c r="A211" s="5">
        <f t="shared" si="16"/>
        <v>209</v>
      </c>
      <c r="B211" s="6" t="str">
        <f>"629520240407123835135147"</f>
        <v>629520240407123835135147</v>
      </c>
      <c r="C211" s="6" t="str">
        <f t="shared" si="18"/>
        <v>202420</v>
      </c>
      <c r="D211" s="7" t="str">
        <f>"杨志文"</f>
        <v>杨志文</v>
      </c>
    </row>
    <row r="212" spans="1:4" ht="14.25">
      <c r="A212" s="5">
        <f t="shared" si="16"/>
        <v>210</v>
      </c>
      <c r="B212" s="6" t="str">
        <f>"629520240407160805136056"</f>
        <v>629520240407160805136056</v>
      </c>
      <c r="C212" s="6" t="str">
        <f t="shared" si="18"/>
        <v>202420</v>
      </c>
      <c r="D212" s="7" t="str">
        <f>"唐海源"</f>
        <v>唐海源</v>
      </c>
    </row>
    <row r="213" spans="1:4" ht="14.25">
      <c r="A213" s="5">
        <f t="shared" si="16"/>
        <v>211</v>
      </c>
      <c r="B213" s="6" t="str">
        <f>"629520240408100207137671"</f>
        <v>629520240408100207137671</v>
      </c>
      <c r="C213" s="6" t="str">
        <f t="shared" si="18"/>
        <v>202420</v>
      </c>
      <c r="D213" s="7" t="str">
        <f>"费鹏鹏"</f>
        <v>费鹏鹏</v>
      </c>
    </row>
    <row r="214" spans="1:4" ht="14.25">
      <c r="A214" s="5">
        <f t="shared" si="16"/>
        <v>212</v>
      </c>
      <c r="B214" s="6" t="str">
        <f>"629520240408182855138814"</f>
        <v>629520240408182855138814</v>
      </c>
      <c r="C214" s="6" t="str">
        <f t="shared" si="18"/>
        <v>202420</v>
      </c>
      <c r="D214" s="7" t="str">
        <f>"滕子龙"</f>
        <v>滕子龙</v>
      </c>
    </row>
    <row r="215" spans="1:4" ht="14.25">
      <c r="A215" s="5">
        <f t="shared" si="16"/>
        <v>213</v>
      </c>
      <c r="B215" s="6" t="str">
        <f>"629520240408224719139223"</f>
        <v>629520240408224719139223</v>
      </c>
      <c r="C215" s="6" t="str">
        <f t="shared" si="18"/>
        <v>202420</v>
      </c>
      <c r="D215" s="7" t="str">
        <f>"李朝庆"</f>
        <v>李朝庆</v>
      </c>
    </row>
    <row r="216" spans="1:4" ht="14.25">
      <c r="A216" s="5">
        <f t="shared" si="16"/>
        <v>214</v>
      </c>
      <c r="B216" s="6" t="str">
        <f>"629520240409150713139899"</f>
        <v>629520240409150713139899</v>
      </c>
      <c r="C216" s="6" t="str">
        <f t="shared" si="18"/>
        <v>202420</v>
      </c>
      <c r="D216" s="7" t="str">
        <f>"李梦想"</f>
        <v>李梦想</v>
      </c>
    </row>
    <row r="217" spans="1:4" ht="14.25">
      <c r="A217" s="5">
        <f t="shared" si="16"/>
        <v>215</v>
      </c>
      <c r="B217" s="6" t="str">
        <f>"629520240410143005140913"</f>
        <v>629520240410143005140913</v>
      </c>
      <c r="C217" s="6" t="str">
        <f t="shared" si="18"/>
        <v>202420</v>
      </c>
      <c r="D217" s="7" t="str">
        <f>"陈甜甜"</f>
        <v>陈甜甜</v>
      </c>
    </row>
  </sheetData>
  <sheetProtection/>
  <autoFilter ref="A2:D217"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qzuser</cp:lastModifiedBy>
  <dcterms:created xsi:type="dcterms:W3CDTF">2024-04-12T09:29:10Z</dcterms:created>
  <dcterms:modified xsi:type="dcterms:W3CDTF">2024-05-06T03:29:05Z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7FA7F267E99F434CADCCA04110E9F8BD_13</vt:lpwstr>
  </property>
  <property fmtid="{D5CDD505-2E9C-101B-9397-08002B2CF9AE}" pid="4" name="KSOProductBuildV">
    <vt:lpwstr>2052-12.1.0.16417</vt:lpwstr>
  </property>
</Properties>
</file>