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Sheet1" sheetId="1" r:id="rId1"/>
  </sheets>
  <calcPr calcId="144525"/>
</workbook>
</file>

<file path=xl/sharedStrings.xml><?xml version="1.0" encoding="utf-8"?>
<sst xmlns="http://schemas.openxmlformats.org/spreadsheetml/2006/main" count="7" uniqueCount="7">
  <si>
    <t>附件：</t>
  </si>
  <si>
    <t>2023年南阳市卧龙区参加第六届中国河南招才引智创新发展大会公开招聘事业单位工作人员总成绩</t>
  </si>
  <si>
    <t>岗位代码</t>
  </si>
  <si>
    <t>准考证号</t>
  </si>
  <si>
    <t>笔试成绩</t>
  </si>
  <si>
    <t>面试成绩</t>
  </si>
  <si>
    <t>总成绩</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</si>
</sst>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color theme="1"/>
      <name val="宋体"/>
      <charset val="134"/>
      <scheme val="minor"/>
    </font>
    <font>
      <b/>
      <sz val="11"/>
      <color theme="1"/>
      <name val="宋体"/>
      <charset val="134"/>
      <scheme val="minor"/>
    </font>
    <font>
      <b/>
      <sz val="11"/>
      <name val="宋体"/>
      <charset val="134"/>
      <scheme val="minor"/>
    </font>
    <font>
      <sz val="10.5"/>
      <name val="Times New Roman"/>
      <charset val="134"/>
    </font>
    <font>
      <sz val="10.5"/>
      <color rgb="FF000000"/>
      <name val="Times New Roman"/>
      <charset val="134"/>
    </font>
    <font>
      <sz val="10.5"/>
      <name val="宋体"/>
      <charset val="134"/>
    </font>
    <font>
      <sz val="10.5"/>
      <color rgb="FF000000"/>
      <name val="宋体"/>
      <charset val="134"/>
    </font>
    <font>
      <sz val="10.5"/>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ill="1" applyAlignment="1">
      <alignment vertical="center" wrapText="1"/>
    </xf>
    <xf numFmtId="0" fontId="0" fillId="0" borderId="0" xfId="0"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2"/>
  <sheetViews>
    <sheetView tabSelected="1" workbookViewId="0">
      <selection activeCell="E310" sqref="E310"/>
    </sheetView>
  </sheetViews>
  <sheetFormatPr defaultColWidth="8.72727272727273" defaultRowHeight="14" outlineLevelCol="4"/>
  <cols>
    <col min="1" max="2" width="16.7272727272727" style="1" customWidth="1"/>
    <col min="3" max="3" width="16.7272727272727" style="2" customWidth="1"/>
    <col min="4" max="5" width="16.7272727272727" style="3" customWidth="1"/>
  </cols>
  <sheetData>
    <row r="1" spans="1:1">
      <c r="A1" s="4" t="s">
        <v>0</v>
      </c>
    </row>
    <row r="2" ht="42" customHeight="1" spans="1:5">
      <c r="A2" s="5" t="s">
        <v>1</v>
      </c>
      <c r="B2" s="5"/>
      <c r="C2" s="5"/>
      <c r="D2" s="5"/>
      <c r="E2" s="5"/>
    </row>
    <row r="3" spans="1:5">
      <c r="A3" s="6" t="s">
        <v>2</v>
      </c>
      <c r="B3" s="6" t="s">
        <v>3</v>
      </c>
      <c r="C3" s="7" t="s">
        <v>4</v>
      </c>
      <c r="D3" s="6" t="s">
        <v>5</v>
      </c>
      <c r="E3" s="6" t="s">
        <v>6</v>
      </c>
    </row>
    <row r="4" spans="1:5">
      <c r="A4" s="8" t="str">
        <f>"1003"</f>
        <v>1003</v>
      </c>
      <c r="B4" s="8" t="str">
        <f>"23100307014"</f>
        <v>23100307014</v>
      </c>
      <c r="C4" s="8">
        <v>63.9</v>
      </c>
      <c r="D4" s="9">
        <v>83.72</v>
      </c>
      <c r="E4" s="9">
        <v>73.81</v>
      </c>
    </row>
    <row r="5" spans="1:5">
      <c r="A5" s="8" t="str">
        <f>"1003"</f>
        <v>1003</v>
      </c>
      <c r="B5" s="8" t="str">
        <f>"23100301209"</f>
        <v>23100301209</v>
      </c>
      <c r="C5" s="8">
        <v>65</v>
      </c>
      <c r="D5" s="9">
        <v>77.56</v>
      </c>
      <c r="E5" s="9">
        <v>71.28</v>
      </c>
    </row>
    <row r="6" spans="1:5">
      <c r="A6" s="8" t="str">
        <f>"1003"</f>
        <v>1003</v>
      </c>
      <c r="B6" s="8" t="str">
        <f>"23100305102"</f>
        <v>23100305102</v>
      </c>
      <c r="C6" s="8">
        <v>66</v>
      </c>
      <c r="D6" s="9">
        <v>0</v>
      </c>
      <c r="E6" s="9">
        <v>33</v>
      </c>
    </row>
    <row r="7" spans="1:5">
      <c r="A7" s="10" t="str">
        <f t="shared" ref="A7:A9" si="0">"1004"</f>
        <v>1004</v>
      </c>
      <c r="B7" s="10" t="str">
        <f>"23100414808"</f>
        <v>23100414808</v>
      </c>
      <c r="C7" s="8">
        <v>70.9</v>
      </c>
      <c r="D7" s="11">
        <v>84.98</v>
      </c>
      <c r="E7" s="11">
        <v>77.94</v>
      </c>
    </row>
    <row r="8" spans="1:5">
      <c r="A8" s="10" t="str">
        <f t="shared" si="0"/>
        <v>1004</v>
      </c>
      <c r="B8" s="10" t="str">
        <f>"23100404624"</f>
        <v>23100404624</v>
      </c>
      <c r="C8" s="8">
        <v>66.9</v>
      </c>
      <c r="D8" s="11">
        <v>85.26</v>
      </c>
      <c r="E8" s="11">
        <v>76.08</v>
      </c>
    </row>
    <row r="9" spans="1:5">
      <c r="A9" s="10" t="str">
        <f t="shared" si="0"/>
        <v>1004</v>
      </c>
      <c r="B9" s="10" t="str">
        <f>"23100402721"</f>
        <v>23100402721</v>
      </c>
      <c r="C9" s="8">
        <v>67.4</v>
      </c>
      <c r="D9" s="11">
        <v>76.04</v>
      </c>
      <c r="E9" s="11">
        <v>71.72</v>
      </c>
    </row>
    <row r="10" spans="1:5">
      <c r="A10" s="10" t="str">
        <f t="shared" ref="A10:A15" si="1">"1005"</f>
        <v>1005</v>
      </c>
      <c r="B10" s="10" t="str">
        <f>"23100509502"</f>
        <v>23100509502</v>
      </c>
      <c r="C10" s="8">
        <v>66.4</v>
      </c>
      <c r="D10" s="11">
        <v>85.32</v>
      </c>
      <c r="E10" s="11">
        <v>75.86</v>
      </c>
    </row>
    <row r="11" spans="1:5">
      <c r="A11" s="10" t="str">
        <f t="shared" si="1"/>
        <v>1005</v>
      </c>
      <c r="B11" s="10" t="str">
        <f>"23100525515"</f>
        <v>23100525515</v>
      </c>
      <c r="C11" s="8">
        <v>64.6</v>
      </c>
      <c r="D11" s="11">
        <v>85.4</v>
      </c>
      <c r="E11" s="11">
        <v>75</v>
      </c>
    </row>
    <row r="12" spans="1:5">
      <c r="A12" s="10" t="str">
        <f t="shared" si="1"/>
        <v>1005</v>
      </c>
      <c r="B12" s="10" t="str">
        <f>"23100507530"</f>
        <v>23100507530</v>
      </c>
      <c r="C12" s="8">
        <v>66.1</v>
      </c>
      <c r="D12" s="11">
        <v>82.74</v>
      </c>
      <c r="E12" s="11">
        <v>74.42</v>
      </c>
    </row>
    <row r="13" spans="1:5">
      <c r="A13" s="10" t="str">
        <f t="shared" si="1"/>
        <v>1005</v>
      </c>
      <c r="B13" s="10" t="str">
        <f>"23100514217"</f>
        <v>23100514217</v>
      </c>
      <c r="C13" s="8">
        <v>64.6</v>
      </c>
      <c r="D13" s="11">
        <v>82.08</v>
      </c>
      <c r="E13" s="11">
        <v>73.34</v>
      </c>
    </row>
    <row r="14" spans="1:5">
      <c r="A14" s="10" t="str">
        <f t="shared" si="1"/>
        <v>1005</v>
      </c>
      <c r="B14" s="10" t="str">
        <f>"23100519621"</f>
        <v>23100519621</v>
      </c>
      <c r="C14" s="8">
        <v>64.9</v>
      </c>
      <c r="D14" s="11">
        <v>79.86</v>
      </c>
      <c r="E14" s="11">
        <v>72.38</v>
      </c>
    </row>
    <row r="15" spans="1:5">
      <c r="A15" s="10" t="str">
        <f t="shared" si="1"/>
        <v>1005</v>
      </c>
      <c r="B15" s="10" t="str">
        <f>"23100509006"</f>
        <v>23100509006</v>
      </c>
      <c r="C15" s="8">
        <v>67.7</v>
      </c>
      <c r="D15" s="11">
        <v>76.42</v>
      </c>
      <c r="E15" s="11">
        <v>72.06</v>
      </c>
    </row>
    <row r="16" spans="1:5">
      <c r="A16" s="10" t="str">
        <f t="shared" ref="A16:A21" si="2">"1006"</f>
        <v>1006</v>
      </c>
      <c r="B16" s="10" t="str">
        <f>"23100614107"</f>
        <v>23100614107</v>
      </c>
      <c r="C16" s="8">
        <v>67.4</v>
      </c>
      <c r="D16" s="11">
        <v>89.12</v>
      </c>
      <c r="E16" s="11">
        <v>78.26</v>
      </c>
    </row>
    <row r="17" spans="1:5">
      <c r="A17" s="10" t="str">
        <f t="shared" si="2"/>
        <v>1006</v>
      </c>
      <c r="B17" s="10" t="str">
        <f>"23100627510"</f>
        <v>23100627510</v>
      </c>
      <c r="C17" s="8">
        <v>67</v>
      </c>
      <c r="D17" s="11">
        <v>87.98</v>
      </c>
      <c r="E17" s="11">
        <v>77.49</v>
      </c>
    </row>
    <row r="18" spans="1:5">
      <c r="A18" s="10" t="str">
        <f t="shared" si="2"/>
        <v>1006</v>
      </c>
      <c r="B18" s="10" t="str">
        <f>"23100606829"</f>
        <v>23100606829</v>
      </c>
      <c r="C18" s="8">
        <v>64.1</v>
      </c>
      <c r="D18" s="11">
        <v>84.64</v>
      </c>
      <c r="E18" s="11">
        <v>74.37</v>
      </c>
    </row>
    <row r="19" spans="1:5">
      <c r="A19" s="10" t="str">
        <f t="shared" si="2"/>
        <v>1006</v>
      </c>
      <c r="B19" s="10" t="str">
        <f>"23100623312"</f>
        <v>23100623312</v>
      </c>
      <c r="C19" s="8">
        <v>65.4</v>
      </c>
      <c r="D19" s="11">
        <v>82.5</v>
      </c>
      <c r="E19" s="11">
        <v>73.95</v>
      </c>
    </row>
    <row r="20" spans="1:5">
      <c r="A20" s="10" t="str">
        <f t="shared" si="2"/>
        <v>1006</v>
      </c>
      <c r="B20" s="10" t="str">
        <f>"23100610918"</f>
        <v>23100610918</v>
      </c>
      <c r="C20" s="8">
        <v>66.1</v>
      </c>
      <c r="D20" s="11">
        <v>78.56</v>
      </c>
      <c r="E20" s="11">
        <v>72.33</v>
      </c>
    </row>
    <row r="21" spans="1:5">
      <c r="A21" s="10" t="str">
        <f t="shared" si="2"/>
        <v>1006</v>
      </c>
      <c r="B21" s="10" t="str">
        <f>"23100626522"</f>
        <v>23100626522</v>
      </c>
      <c r="C21" s="8">
        <v>65.6</v>
      </c>
      <c r="D21" s="11">
        <v>0</v>
      </c>
      <c r="E21" s="11">
        <v>32.8</v>
      </c>
    </row>
    <row r="22" spans="1:5">
      <c r="A22" s="10" t="str">
        <f t="shared" ref="A22:A24" si="3">"1007"</f>
        <v>1007</v>
      </c>
      <c r="B22" s="10" t="str">
        <f>"23100716929"</f>
        <v>23100716929</v>
      </c>
      <c r="C22" s="8">
        <v>69.2</v>
      </c>
      <c r="D22" s="11">
        <v>84.22</v>
      </c>
      <c r="E22" s="11">
        <v>76.71</v>
      </c>
    </row>
    <row r="23" spans="1:5">
      <c r="A23" s="10" t="str">
        <f t="shared" si="3"/>
        <v>1007</v>
      </c>
      <c r="B23" s="10" t="str">
        <f>"23100722410"</f>
        <v>23100722410</v>
      </c>
      <c r="C23" s="8">
        <v>68.3</v>
      </c>
      <c r="D23" s="11">
        <v>84.04</v>
      </c>
      <c r="E23" s="11">
        <v>76.17</v>
      </c>
    </row>
    <row r="24" spans="1:5">
      <c r="A24" s="10" t="str">
        <f t="shared" si="3"/>
        <v>1007</v>
      </c>
      <c r="B24" s="10" t="str">
        <f>"23100712918"</f>
        <v>23100712918</v>
      </c>
      <c r="C24" s="8">
        <v>68.4</v>
      </c>
      <c r="D24" s="11">
        <v>79.34</v>
      </c>
      <c r="E24" s="11">
        <v>73.87</v>
      </c>
    </row>
    <row r="25" spans="1:5">
      <c r="A25" s="10" t="str">
        <f t="shared" ref="A25:A28" si="4">"1008"</f>
        <v>1008</v>
      </c>
      <c r="B25" s="10" t="str">
        <f>"23100812925"</f>
        <v>23100812925</v>
      </c>
      <c r="C25" s="8">
        <v>68</v>
      </c>
      <c r="D25" s="11">
        <v>85.64</v>
      </c>
      <c r="E25" s="11">
        <v>76.82</v>
      </c>
    </row>
    <row r="26" spans="1:5">
      <c r="A26" s="10" t="str">
        <f t="shared" si="4"/>
        <v>1008</v>
      </c>
      <c r="B26" s="10" t="str">
        <f>"23100816704"</f>
        <v>23100816704</v>
      </c>
      <c r="C26" s="8">
        <v>69.2</v>
      </c>
      <c r="D26" s="11">
        <v>82.94</v>
      </c>
      <c r="E26" s="11">
        <v>76.07</v>
      </c>
    </row>
    <row r="27" spans="1:5">
      <c r="A27" s="10" t="str">
        <f t="shared" si="4"/>
        <v>1008</v>
      </c>
      <c r="B27" s="10" t="str">
        <f>"23100810722"</f>
        <v>23100810722</v>
      </c>
      <c r="C27" s="8">
        <v>66.6</v>
      </c>
      <c r="D27" s="12">
        <v>85.04</v>
      </c>
      <c r="E27" s="12">
        <v>75.82</v>
      </c>
    </row>
    <row r="28" spans="1:5">
      <c r="A28" s="10" t="str">
        <f t="shared" si="4"/>
        <v>1008</v>
      </c>
      <c r="B28" s="10" t="str">
        <f>"23100814206"</f>
        <v>23100814206</v>
      </c>
      <c r="C28" s="8">
        <v>66.6</v>
      </c>
      <c r="D28" s="12">
        <v>79.04</v>
      </c>
      <c r="E28" s="12">
        <v>72.82</v>
      </c>
    </row>
    <row r="29" spans="1:5">
      <c r="A29" s="10" t="str">
        <f t="shared" ref="A29:A34" si="5">"1009"</f>
        <v>1009</v>
      </c>
      <c r="B29" s="10" t="str">
        <f>"23100904414"</f>
        <v>23100904414</v>
      </c>
      <c r="C29" s="8">
        <v>65.9</v>
      </c>
      <c r="D29" s="11">
        <v>87.88</v>
      </c>
      <c r="E29" s="11">
        <v>76.89</v>
      </c>
    </row>
    <row r="30" spans="1:5">
      <c r="A30" s="10" t="str">
        <f t="shared" si="5"/>
        <v>1009</v>
      </c>
      <c r="B30" s="10" t="str">
        <f>"23100902717"</f>
        <v>23100902717</v>
      </c>
      <c r="C30" s="8">
        <v>65.7</v>
      </c>
      <c r="D30" s="11">
        <v>85.6</v>
      </c>
      <c r="E30" s="11">
        <v>75.65</v>
      </c>
    </row>
    <row r="31" spans="1:5">
      <c r="A31" s="10" t="str">
        <f t="shared" si="5"/>
        <v>1009</v>
      </c>
      <c r="B31" s="10" t="str">
        <f>"23100926405"</f>
        <v>23100926405</v>
      </c>
      <c r="C31" s="8">
        <v>68.6</v>
      </c>
      <c r="D31" s="11">
        <v>81.4</v>
      </c>
      <c r="E31" s="11">
        <v>75</v>
      </c>
    </row>
    <row r="32" spans="1:5">
      <c r="A32" s="10" t="str">
        <f t="shared" si="5"/>
        <v>1009</v>
      </c>
      <c r="B32" s="10" t="str">
        <f>"23100921303"</f>
        <v>23100921303</v>
      </c>
      <c r="C32" s="8">
        <v>67.2</v>
      </c>
      <c r="D32" s="11">
        <v>81.4</v>
      </c>
      <c r="E32" s="11">
        <v>74.3</v>
      </c>
    </row>
    <row r="33" spans="1:5">
      <c r="A33" s="10" t="str">
        <f t="shared" si="5"/>
        <v>1009</v>
      </c>
      <c r="B33" s="10" t="str">
        <f>"23100920408"</f>
        <v>23100920408</v>
      </c>
      <c r="C33" s="8">
        <v>67.6</v>
      </c>
      <c r="D33" s="11">
        <v>78.18</v>
      </c>
      <c r="E33" s="11">
        <v>72.89</v>
      </c>
    </row>
    <row r="34" spans="1:5">
      <c r="A34" s="10" t="str">
        <f t="shared" si="5"/>
        <v>1009</v>
      </c>
      <c r="B34" s="10" t="str">
        <f>"23100908818"</f>
        <v>23100908818</v>
      </c>
      <c r="C34" s="8">
        <v>67.3</v>
      </c>
      <c r="D34" s="11">
        <v>77.3</v>
      </c>
      <c r="E34" s="11">
        <v>72.3</v>
      </c>
    </row>
    <row r="35" spans="1:5">
      <c r="A35" s="10" t="str">
        <f t="shared" ref="A35:A37" si="6">"1010"</f>
        <v>1010</v>
      </c>
      <c r="B35" s="10" t="str">
        <f>"23101000507"</f>
        <v>23101000507</v>
      </c>
      <c r="C35" s="8">
        <v>77.3</v>
      </c>
      <c r="D35" s="11">
        <v>88.06</v>
      </c>
      <c r="E35" s="11">
        <v>82.68</v>
      </c>
    </row>
    <row r="36" spans="1:5">
      <c r="A36" s="10" t="str">
        <f t="shared" si="6"/>
        <v>1010</v>
      </c>
      <c r="B36" s="10" t="str">
        <f>"23101014914"</f>
        <v>23101014914</v>
      </c>
      <c r="C36" s="8">
        <v>75.8</v>
      </c>
      <c r="D36" s="11">
        <v>87.78</v>
      </c>
      <c r="E36" s="11">
        <v>81.79</v>
      </c>
    </row>
    <row r="37" spans="1:5">
      <c r="A37" s="10" t="str">
        <f t="shared" si="6"/>
        <v>1010</v>
      </c>
      <c r="B37" s="10" t="str">
        <f>"23101006106"</f>
        <v>23101006106</v>
      </c>
      <c r="C37" s="8">
        <v>76.4</v>
      </c>
      <c r="D37" s="11">
        <v>77.52</v>
      </c>
      <c r="E37" s="11">
        <v>76.96</v>
      </c>
    </row>
    <row r="38" spans="1:5">
      <c r="A38" s="10" t="str">
        <f t="shared" ref="A38:A40" si="7">"1011"</f>
        <v>1011</v>
      </c>
      <c r="B38" s="10" t="str">
        <f>"23101115311"</f>
        <v>23101115311</v>
      </c>
      <c r="C38" s="8">
        <v>73.9</v>
      </c>
      <c r="D38" s="11">
        <v>86.04</v>
      </c>
      <c r="E38" s="11">
        <v>79.97</v>
      </c>
    </row>
    <row r="39" spans="1:5">
      <c r="A39" s="10" t="str">
        <f t="shared" si="7"/>
        <v>1011</v>
      </c>
      <c r="B39" s="10" t="str">
        <f>"23101113313"</f>
        <v>23101113313</v>
      </c>
      <c r="C39" s="8">
        <v>72.8</v>
      </c>
      <c r="D39" s="11">
        <v>86.1</v>
      </c>
      <c r="E39" s="11">
        <v>79.45</v>
      </c>
    </row>
    <row r="40" spans="1:5">
      <c r="A40" s="10" t="str">
        <f t="shared" si="7"/>
        <v>1011</v>
      </c>
      <c r="B40" s="10" t="str">
        <f>"23101119002"</f>
        <v>23101119002</v>
      </c>
      <c r="C40" s="8">
        <v>71.7</v>
      </c>
      <c r="D40" s="12">
        <v>76.16</v>
      </c>
      <c r="E40" s="12">
        <v>73.93</v>
      </c>
    </row>
    <row r="41" spans="1:5">
      <c r="A41" s="10" t="str">
        <f t="shared" ref="A41:A43" si="8">"1012"</f>
        <v>1012</v>
      </c>
      <c r="B41" s="10" t="str">
        <f>"23101201006"</f>
        <v>23101201006</v>
      </c>
      <c r="C41" s="8">
        <v>64.9</v>
      </c>
      <c r="D41" s="11">
        <v>84.82</v>
      </c>
      <c r="E41" s="11">
        <v>74.86</v>
      </c>
    </row>
    <row r="42" spans="1:5">
      <c r="A42" s="10" t="str">
        <f t="shared" si="8"/>
        <v>1012</v>
      </c>
      <c r="B42" s="10" t="str">
        <f>"23101227620"</f>
        <v>23101227620</v>
      </c>
      <c r="C42" s="8">
        <v>66.3</v>
      </c>
      <c r="D42" s="11">
        <v>79.02</v>
      </c>
      <c r="E42" s="11">
        <v>72.66</v>
      </c>
    </row>
    <row r="43" spans="1:5">
      <c r="A43" s="10" t="str">
        <f t="shared" si="8"/>
        <v>1012</v>
      </c>
      <c r="B43" s="10" t="str">
        <f>"23101226821"</f>
        <v>23101226821</v>
      </c>
      <c r="C43" s="8">
        <v>69.1</v>
      </c>
      <c r="D43" s="11">
        <v>0</v>
      </c>
      <c r="E43" s="11">
        <v>34.55</v>
      </c>
    </row>
    <row r="44" spans="1:5">
      <c r="A44" s="10" t="str">
        <f t="shared" ref="A44:A46" si="9">"1013"</f>
        <v>1013</v>
      </c>
      <c r="B44" s="10" t="str">
        <f>"23101324021"</f>
        <v>23101324021</v>
      </c>
      <c r="C44" s="8">
        <v>71.8</v>
      </c>
      <c r="D44" s="11">
        <v>85.1</v>
      </c>
      <c r="E44" s="11">
        <v>78.45</v>
      </c>
    </row>
    <row r="45" spans="1:5">
      <c r="A45" s="10" t="str">
        <f t="shared" si="9"/>
        <v>1013</v>
      </c>
      <c r="B45" s="10" t="str">
        <f>"23101319403"</f>
        <v>23101319403</v>
      </c>
      <c r="C45" s="8">
        <v>67.4</v>
      </c>
      <c r="D45" s="11">
        <v>84.44</v>
      </c>
      <c r="E45" s="11">
        <v>75.92</v>
      </c>
    </row>
    <row r="46" spans="1:5">
      <c r="A46" s="10" t="str">
        <f t="shared" si="9"/>
        <v>1013</v>
      </c>
      <c r="B46" s="10" t="str">
        <f>"23101306420"</f>
        <v>23101306420</v>
      </c>
      <c r="C46" s="8">
        <v>66.5</v>
      </c>
      <c r="D46" s="11">
        <v>83.84</v>
      </c>
      <c r="E46" s="11">
        <v>75.17</v>
      </c>
    </row>
    <row r="47" spans="1:5">
      <c r="A47" s="10" t="str">
        <f t="shared" ref="A47:A49" si="10">"1014"</f>
        <v>1014</v>
      </c>
      <c r="B47" s="10" t="str">
        <f>"23101415111"</f>
        <v>23101415111</v>
      </c>
      <c r="C47" s="8">
        <v>68.2</v>
      </c>
      <c r="D47" s="11">
        <v>84.96</v>
      </c>
      <c r="E47" s="11">
        <v>76.58</v>
      </c>
    </row>
    <row r="48" spans="1:5">
      <c r="A48" s="10" t="str">
        <f t="shared" si="10"/>
        <v>1014</v>
      </c>
      <c r="B48" s="10" t="str">
        <f>"23101425909"</f>
        <v>23101425909</v>
      </c>
      <c r="C48" s="8">
        <v>68</v>
      </c>
      <c r="D48" s="11">
        <v>82.46</v>
      </c>
      <c r="E48" s="11">
        <v>75.23</v>
      </c>
    </row>
    <row r="49" spans="1:5">
      <c r="A49" s="10" t="str">
        <f t="shared" si="10"/>
        <v>1014</v>
      </c>
      <c r="B49" s="10" t="str">
        <f>"23101407921"</f>
        <v>23101407921</v>
      </c>
      <c r="C49" s="8">
        <v>73.5</v>
      </c>
      <c r="D49" s="11">
        <v>0</v>
      </c>
      <c r="E49" s="11">
        <v>36.75</v>
      </c>
    </row>
    <row r="50" spans="1:5">
      <c r="A50" s="10" t="str">
        <f t="shared" ref="A50:A52" si="11">"1015"</f>
        <v>1015</v>
      </c>
      <c r="B50" s="10" t="str">
        <f>"23101500829"</f>
        <v>23101500829</v>
      </c>
      <c r="C50" s="8">
        <v>70</v>
      </c>
      <c r="D50" s="11">
        <v>86</v>
      </c>
      <c r="E50" s="11">
        <v>78</v>
      </c>
    </row>
    <row r="51" spans="1:5">
      <c r="A51" s="10" t="str">
        <f t="shared" si="11"/>
        <v>1015</v>
      </c>
      <c r="B51" s="10" t="str">
        <f>"23101526015"</f>
        <v>23101526015</v>
      </c>
      <c r="C51" s="8">
        <v>67.8</v>
      </c>
      <c r="D51" s="11">
        <v>86.62</v>
      </c>
      <c r="E51" s="11">
        <v>77.21</v>
      </c>
    </row>
    <row r="52" spans="1:5">
      <c r="A52" s="10" t="str">
        <f t="shared" si="11"/>
        <v>1015</v>
      </c>
      <c r="B52" s="10" t="str">
        <f>"23101517917"</f>
        <v>23101517917</v>
      </c>
      <c r="C52" s="8">
        <v>69</v>
      </c>
      <c r="D52" s="11">
        <v>82.04</v>
      </c>
      <c r="E52" s="11">
        <v>75.52</v>
      </c>
    </row>
    <row r="53" spans="1:5">
      <c r="A53" s="10" t="str">
        <f t="shared" ref="A53:A55" si="12">"1016"</f>
        <v>1016</v>
      </c>
      <c r="B53" s="10" t="str">
        <f>"23101611128"</f>
        <v>23101611128</v>
      </c>
      <c r="C53" s="8">
        <v>71.3</v>
      </c>
      <c r="D53" s="11">
        <v>85.16</v>
      </c>
      <c r="E53" s="11">
        <v>78.23</v>
      </c>
    </row>
    <row r="54" spans="1:5">
      <c r="A54" s="10" t="str">
        <f t="shared" si="12"/>
        <v>1016</v>
      </c>
      <c r="B54" s="10" t="str">
        <f>"23101608306"</f>
        <v>23101608306</v>
      </c>
      <c r="C54" s="8">
        <v>72.3</v>
      </c>
      <c r="D54" s="11">
        <v>81.62</v>
      </c>
      <c r="E54" s="11">
        <v>76.96</v>
      </c>
    </row>
    <row r="55" spans="1:5">
      <c r="A55" s="10" t="str">
        <f t="shared" si="12"/>
        <v>1016</v>
      </c>
      <c r="B55" s="10" t="str">
        <f>"23101623828"</f>
        <v>23101623828</v>
      </c>
      <c r="C55" s="8">
        <v>67.7</v>
      </c>
      <c r="D55" s="11">
        <v>82.98</v>
      </c>
      <c r="E55" s="11">
        <v>75.34</v>
      </c>
    </row>
    <row r="56" spans="1:5">
      <c r="A56" s="10" t="str">
        <f t="shared" ref="A56:A58" si="13">"1017"</f>
        <v>1017</v>
      </c>
      <c r="B56" s="10" t="str">
        <f>"23101704723"</f>
        <v>23101704723</v>
      </c>
      <c r="C56" s="8">
        <v>71.8</v>
      </c>
      <c r="D56" s="11">
        <v>84.06</v>
      </c>
      <c r="E56" s="11">
        <v>77.93</v>
      </c>
    </row>
    <row r="57" spans="1:5">
      <c r="A57" s="10" t="str">
        <f t="shared" si="13"/>
        <v>1017</v>
      </c>
      <c r="B57" s="10" t="str">
        <f>"23101700323"</f>
        <v>23101700323</v>
      </c>
      <c r="C57" s="8">
        <v>69.4</v>
      </c>
      <c r="D57" s="11">
        <v>84.8</v>
      </c>
      <c r="E57" s="11">
        <v>77.1</v>
      </c>
    </row>
    <row r="58" spans="1:5">
      <c r="A58" s="10" t="str">
        <f t="shared" si="13"/>
        <v>1017</v>
      </c>
      <c r="B58" s="10" t="str">
        <f>"23101724715"</f>
        <v>23101724715</v>
      </c>
      <c r="C58" s="8">
        <v>72.9</v>
      </c>
      <c r="D58" s="11">
        <v>80.94</v>
      </c>
      <c r="E58" s="11">
        <v>76.92</v>
      </c>
    </row>
    <row r="59" spans="1:5">
      <c r="A59" s="10" t="str">
        <f t="shared" ref="A59:A64" si="14">"1018"</f>
        <v>1018</v>
      </c>
      <c r="B59" s="10" t="str">
        <f>"23101802415"</f>
        <v>23101802415</v>
      </c>
      <c r="C59" s="8">
        <v>76.5</v>
      </c>
      <c r="D59" s="11">
        <v>83.04</v>
      </c>
      <c r="E59" s="11">
        <v>79.77</v>
      </c>
    </row>
    <row r="60" spans="1:5">
      <c r="A60" s="10" t="str">
        <f t="shared" si="14"/>
        <v>1018</v>
      </c>
      <c r="B60" s="10" t="str">
        <f>"23101801730"</f>
        <v>23101801730</v>
      </c>
      <c r="C60" s="8">
        <v>75.5</v>
      </c>
      <c r="D60" s="11">
        <v>81.84</v>
      </c>
      <c r="E60" s="11">
        <v>78.67</v>
      </c>
    </row>
    <row r="61" spans="1:5">
      <c r="A61" s="10" t="str">
        <f t="shared" si="14"/>
        <v>1018</v>
      </c>
      <c r="B61" s="10" t="str">
        <f>"23101813208"</f>
        <v>23101813208</v>
      </c>
      <c r="C61" s="8">
        <v>71</v>
      </c>
      <c r="D61" s="11">
        <v>84.54</v>
      </c>
      <c r="E61" s="11">
        <v>77.77</v>
      </c>
    </row>
    <row r="62" spans="1:5">
      <c r="A62" s="10" t="str">
        <f t="shared" si="14"/>
        <v>1018</v>
      </c>
      <c r="B62" s="10" t="str">
        <f>"23101802913"</f>
        <v>23101802913</v>
      </c>
      <c r="C62" s="8">
        <v>73.2</v>
      </c>
      <c r="D62" s="11">
        <v>82.14</v>
      </c>
      <c r="E62" s="11">
        <v>77.67</v>
      </c>
    </row>
    <row r="63" spans="1:5">
      <c r="A63" s="10" t="str">
        <f t="shared" si="14"/>
        <v>1018</v>
      </c>
      <c r="B63" s="10" t="str">
        <f>"23101825709"</f>
        <v>23101825709</v>
      </c>
      <c r="C63" s="8">
        <v>70.4</v>
      </c>
      <c r="D63" s="12">
        <v>83.9</v>
      </c>
      <c r="E63" s="12">
        <v>77.15</v>
      </c>
    </row>
    <row r="64" spans="1:5">
      <c r="A64" s="10" t="str">
        <f t="shared" si="14"/>
        <v>1018</v>
      </c>
      <c r="B64" s="10" t="str">
        <f>"23101804715"</f>
        <v>23101804715</v>
      </c>
      <c r="C64" s="8">
        <v>69.5</v>
      </c>
      <c r="D64" s="12">
        <v>82.56</v>
      </c>
      <c r="E64" s="12">
        <v>76.03</v>
      </c>
    </row>
    <row r="65" spans="1:5">
      <c r="A65" s="10" t="str">
        <f t="shared" ref="A65:A70" si="15">"1019"</f>
        <v>1019</v>
      </c>
      <c r="B65" s="10" t="str">
        <f>"23101917425"</f>
        <v>23101917425</v>
      </c>
      <c r="C65" s="8">
        <v>72.3</v>
      </c>
      <c r="D65" s="11">
        <v>83.26</v>
      </c>
      <c r="E65" s="11">
        <v>77.78</v>
      </c>
    </row>
    <row r="66" spans="1:5">
      <c r="A66" s="10" t="str">
        <f t="shared" si="15"/>
        <v>1019</v>
      </c>
      <c r="B66" s="10" t="str">
        <f>"23101912122"</f>
        <v>23101912122</v>
      </c>
      <c r="C66" s="8">
        <v>70.1</v>
      </c>
      <c r="D66" s="11">
        <v>84.96</v>
      </c>
      <c r="E66" s="11">
        <v>77.53</v>
      </c>
    </row>
    <row r="67" spans="1:5">
      <c r="A67" s="10" t="str">
        <f t="shared" si="15"/>
        <v>1019</v>
      </c>
      <c r="B67" s="10" t="str">
        <f>"23101923801"</f>
        <v>23101923801</v>
      </c>
      <c r="C67" s="8">
        <v>71</v>
      </c>
      <c r="D67" s="11">
        <v>83.46</v>
      </c>
      <c r="E67" s="11">
        <v>77.23</v>
      </c>
    </row>
    <row r="68" spans="1:5">
      <c r="A68" s="10" t="str">
        <f t="shared" si="15"/>
        <v>1019</v>
      </c>
      <c r="B68" s="10" t="str">
        <f>"23101928023"</f>
        <v>23101928023</v>
      </c>
      <c r="C68" s="8">
        <v>67.6</v>
      </c>
      <c r="D68" s="11">
        <v>85.2</v>
      </c>
      <c r="E68" s="11">
        <v>76.4</v>
      </c>
    </row>
    <row r="69" spans="1:5">
      <c r="A69" s="10" t="str">
        <f t="shared" si="15"/>
        <v>1019</v>
      </c>
      <c r="B69" s="10" t="str">
        <f>"23101904305"</f>
        <v>23101904305</v>
      </c>
      <c r="C69" s="8">
        <v>67.1</v>
      </c>
      <c r="D69" s="11">
        <v>84.64</v>
      </c>
      <c r="E69" s="11">
        <v>75.87</v>
      </c>
    </row>
    <row r="70" spans="1:5">
      <c r="A70" s="10" t="str">
        <f t="shared" si="15"/>
        <v>1019</v>
      </c>
      <c r="B70" s="10" t="str">
        <f>"23101906125"</f>
        <v>23101906125</v>
      </c>
      <c r="C70" s="8">
        <v>68.2</v>
      </c>
      <c r="D70" s="11">
        <v>80</v>
      </c>
      <c r="E70" s="11">
        <v>74.1</v>
      </c>
    </row>
    <row r="71" spans="1:5">
      <c r="A71" s="10" t="str">
        <f t="shared" ref="A71:A73" si="16">"1020"</f>
        <v>1020</v>
      </c>
      <c r="B71" s="10" t="str">
        <f>"23102009217"</f>
        <v>23102009217</v>
      </c>
      <c r="C71" s="8">
        <v>65.1</v>
      </c>
      <c r="D71" s="11">
        <v>83.1</v>
      </c>
      <c r="E71" s="11">
        <v>74.1</v>
      </c>
    </row>
    <row r="72" spans="1:5">
      <c r="A72" s="10" t="str">
        <f t="shared" si="16"/>
        <v>1020</v>
      </c>
      <c r="B72" s="10" t="str">
        <f>"23102015429"</f>
        <v>23102015429</v>
      </c>
      <c r="C72" s="8">
        <v>66.2</v>
      </c>
      <c r="D72" s="11">
        <v>81.48</v>
      </c>
      <c r="E72" s="11">
        <v>73.84</v>
      </c>
    </row>
    <row r="73" spans="1:5">
      <c r="A73" s="10" t="str">
        <f t="shared" si="16"/>
        <v>1020</v>
      </c>
      <c r="B73" s="10" t="str">
        <f>"23102009618"</f>
        <v>23102009618</v>
      </c>
      <c r="C73" s="8">
        <v>68.2</v>
      </c>
      <c r="D73" s="11">
        <v>79.34</v>
      </c>
      <c r="E73" s="11">
        <v>73.77</v>
      </c>
    </row>
    <row r="74" spans="1:5">
      <c r="A74" s="10" t="str">
        <f t="shared" ref="A74:A76" si="17">"1021"</f>
        <v>1021</v>
      </c>
      <c r="B74" s="10" t="str">
        <f>"23102114707"</f>
        <v>23102114707</v>
      </c>
      <c r="C74" s="8">
        <v>72.1</v>
      </c>
      <c r="D74" s="11">
        <v>85.1</v>
      </c>
      <c r="E74" s="11">
        <v>78.6</v>
      </c>
    </row>
    <row r="75" spans="1:5">
      <c r="A75" s="10" t="str">
        <f t="shared" si="17"/>
        <v>1021</v>
      </c>
      <c r="B75" s="10" t="str">
        <f>"23102118102"</f>
        <v>23102118102</v>
      </c>
      <c r="C75" s="8">
        <v>69.4</v>
      </c>
      <c r="D75" s="11">
        <v>81.94</v>
      </c>
      <c r="E75" s="11">
        <v>75.67</v>
      </c>
    </row>
    <row r="76" spans="1:5">
      <c r="A76" s="10" t="str">
        <f t="shared" si="17"/>
        <v>1021</v>
      </c>
      <c r="B76" s="10" t="str">
        <f>"23102121929"</f>
        <v>23102121929</v>
      </c>
      <c r="C76" s="8">
        <v>69.7</v>
      </c>
      <c r="D76" s="11">
        <v>77.82</v>
      </c>
      <c r="E76" s="11">
        <v>73.76</v>
      </c>
    </row>
    <row r="77" spans="1:5">
      <c r="A77" s="10" t="str">
        <f t="shared" ref="A77:A99" si="18">"1022"</f>
        <v>1022</v>
      </c>
      <c r="B77" s="10" t="str">
        <f>"23102210703"</f>
        <v>23102210703</v>
      </c>
      <c r="C77" s="8">
        <v>71.7</v>
      </c>
      <c r="D77" s="11">
        <v>83.82</v>
      </c>
      <c r="E77" s="11">
        <v>77.76</v>
      </c>
    </row>
    <row r="78" spans="1:5">
      <c r="A78" s="10" t="str">
        <f t="shared" si="18"/>
        <v>1022</v>
      </c>
      <c r="B78" s="10" t="str">
        <f>"23102225413"</f>
        <v>23102225413</v>
      </c>
      <c r="C78" s="8">
        <v>71</v>
      </c>
      <c r="D78" s="11">
        <v>84.5</v>
      </c>
      <c r="E78" s="11">
        <v>77.75</v>
      </c>
    </row>
    <row r="79" spans="1:5">
      <c r="A79" s="10" t="str">
        <f t="shared" si="18"/>
        <v>1022</v>
      </c>
      <c r="B79" s="10" t="str">
        <f>"23102202306"</f>
        <v>23102202306</v>
      </c>
      <c r="C79" s="8">
        <v>69.4</v>
      </c>
      <c r="D79" s="11">
        <v>85.5</v>
      </c>
      <c r="E79" s="11">
        <v>77.45</v>
      </c>
    </row>
    <row r="80" spans="1:5">
      <c r="A80" s="10" t="str">
        <f t="shared" si="18"/>
        <v>1022</v>
      </c>
      <c r="B80" s="10" t="str">
        <f>"23102207705"</f>
        <v>23102207705</v>
      </c>
      <c r="C80" s="8">
        <v>68.7</v>
      </c>
      <c r="D80" s="11">
        <v>85.5</v>
      </c>
      <c r="E80" s="11">
        <v>77.1</v>
      </c>
    </row>
    <row r="81" spans="1:5">
      <c r="A81" s="10" t="str">
        <f t="shared" si="18"/>
        <v>1022</v>
      </c>
      <c r="B81" s="10" t="str">
        <f>"23102205224"</f>
        <v>23102205224</v>
      </c>
      <c r="C81" s="8">
        <v>69</v>
      </c>
      <c r="D81" s="11">
        <v>84.18</v>
      </c>
      <c r="E81" s="11">
        <v>76.59</v>
      </c>
    </row>
    <row r="82" spans="1:5">
      <c r="A82" s="10" t="str">
        <f t="shared" si="18"/>
        <v>1022</v>
      </c>
      <c r="B82" s="10" t="str">
        <f>"23102210118"</f>
        <v>23102210118</v>
      </c>
      <c r="C82" s="8">
        <v>69.5</v>
      </c>
      <c r="D82" s="11">
        <v>83.6</v>
      </c>
      <c r="E82" s="11">
        <v>76.55</v>
      </c>
    </row>
    <row r="83" spans="1:5">
      <c r="A83" s="10" t="str">
        <f t="shared" si="18"/>
        <v>1022</v>
      </c>
      <c r="B83" s="10" t="str">
        <f>"23102226919"</f>
        <v>23102226919</v>
      </c>
      <c r="C83" s="8">
        <v>67.7</v>
      </c>
      <c r="D83" s="11">
        <v>85.26</v>
      </c>
      <c r="E83" s="11">
        <v>76.48</v>
      </c>
    </row>
    <row r="84" spans="1:5">
      <c r="A84" s="10" t="str">
        <f t="shared" si="18"/>
        <v>1022</v>
      </c>
      <c r="B84" s="10" t="str">
        <f>"23102203723"</f>
        <v>23102203723</v>
      </c>
      <c r="C84" s="8">
        <v>69.1</v>
      </c>
      <c r="D84" s="11">
        <v>83.24</v>
      </c>
      <c r="E84" s="11">
        <v>76.17</v>
      </c>
    </row>
    <row r="85" spans="1:5">
      <c r="A85" s="10" t="str">
        <f t="shared" si="18"/>
        <v>1022</v>
      </c>
      <c r="B85" s="10" t="str">
        <f>"23102227517"</f>
        <v>23102227517</v>
      </c>
      <c r="C85" s="8">
        <v>67.5</v>
      </c>
      <c r="D85" s="11">
        <v>84.4</v>
      </c>
      <c r="E85" s="11">
        <v>75.95</v>
      </c>
    </row>
    <row r="86" spans="1:5">
      <c r="A86" s="10" t="str">
        <f t="shared" si="18"/>
        <v>1022</v>
      </c>
      <c r="B86" s="10" t="str">
        <f>"23102224626"</f>
        <v>23102224626</v>
      </c>
      <c r="C86" s="8">
        <v>67.5</v>
      </c>
      <c r="D86" s="11">
        <v>84.38</v>
      </c>
      <c r="E86" s="11">
        <v>75.94</v>
      </c>
    </row>
    <row r="87" spans="1:5">
      <c r="A87" s="10" t="str">
        <f t="shared" si="18"/>
        <v>1022</v>
      </c>
      <c r="B87" s="10" t="str">
        <f>"23102221719"</f>
        <v>23102221719</v>
      </c>
      <c r="C87" s="8">
        <v>66.9</v>
      </c>
      <c r="D87" s="11">
        <v>84.5</v>
      </c>
      <c r="E87" s="11">
        <v>75.7</v>
      </c>
    </row>
    <row r="88" spans="1:5">
      <c r="A88" s="10" t="str">
        <f t="shared" si="18"/>
        <v>1022</v>
      </c>
      <c r="B88" s="10" t="str">
        <f>"23102211727"</f>
        <v>23102211727</v>
      </c>
      <c r="C88" s="8">
        <v>70.7</v>
      </c>
      <c r="D88" s="11">
        <v>80.3</v>
      </c>
      <c r="E88" s="11">
        <v>75.5</v>
      </c>
    </row>
    <row r="89" spans="1:5">
      <c r="A89" s="10" t="str">
        <f t="shared" si="18"/>
        <v>1022</v>
      </c>
      <c r="B89" s="10" t="str">
        <f>"23102217702"</f>
        <v>23102217702</v>
      </c>
      <c r="C89" s="8">
        <v>67.2</v>
      </c>
      <c r="D89" s="11">
        <v>83.26</v>
      </c>
      <c r="E89" s="11">
        <v>75.23</v>
      </c>
    </row>
    <row r="90" spans="1:5">
      <c r="A90" s="10" t="str">
        <f t="shared" si="18"/>
        <v>1022</v>
      </c>
      <c r="B90" s="10" t="str">
        <f>"23102221924"</f>
        <v>23102221924</v>
      </c>
      <c r="C90" s="8">
        <v>67.6</v>
      </c>
      <c r="D90" s="11">
        <v>82.64</v>
      </c>
      <c r="E90" s="11">
        <v>75.12</v>
      </c>
    </row>
    <row r="91" spans="1:5">
      <c r="A91" s="10" t="str">
        <f t="shared" si="18"/>
        <v>1022</v>
      </c>
      <c r="B91" s="10" t="str">
        <f>"23102201712"</f>
        <v>23102201712</v>
      </c>
      <c r="C91" s="8">
        <v>65.8</v>
      </c>
      <c r="D91" s="12">
        <v>84.02</v>
      </c>
      <c r="E91" s="12">
        <v>74.91</v>
      </c>
    </row>
    <row r="92" spans="1:5">
      <c r="A92" s="10" t="str">
        <f t="shared" si="18"/>
        <v>1022</v>
      </c>
      <c r="B92" s="10" t="str">
        <f>"23102208002"</f>
        <v>23102208002</v>
      </c>
      <c r="C92" s="8">
        <v>69.5</v>
      </c>
      <c r="D92" s="11">
        <v>80.04</v>
      </c>
      <c r="E92" s="11">
        <v>74.77</v>
      </c>
    </row>
    <row r="93" spans="1:5">
      <c r="A93" s="10" t="str">
        <f t="shared" si="18"/>
        <v>1022</v>
      </c>
      <c r="B93" s="10" t="str">
        <f>"23102209903"</f>
        <v>23102209903</v>
      </c>
      <c r="C93" s="8">
        <v>66.6</v>
      </c>
      <c r="D93" s="11">
        <v>82.72</v>
      </c>
      <c r="E93" s="11">
        <v>74.66</v>
      </c>
    </row>
    <row r="94" spans="1:5">
      <c r="A94" s="10" t="str">
        <f t="shared" si="18"/>
        <v>1022</v>
      </c>
      <c r="B94" s="10" t="str">
        <f>"23102214410"</f>
        <v>23102214410</v>
      </c>
      <c r="C94" s="8">
        <v>65.8</v>
      </c>
      <c r="D94" s="12">
        <v>83.24</v>
      </c>
      <c r="E94" s="12">
        <v>74.52</v>
      </c>
    </row>
    <row r="95" spans="1:5">
      <c r="A95" s="10" t="str">
        <f t="shared" si="18"/>
        <v>1022</v>
      </c>
      <c r="B95" s="10" t="str">
        <f>"23102214911"</f>
        <v>23102214911</v>
      </c>
      <c r="C95" s="8">
        <v>66.8</v>
      </c>
      <c r="D95" s="11">
        <v>81.84</v>
      </c>
      <c r="E95" s="11">
        <v>74.32</v>
      </c>
    </row>
    <row r="96" spans="1:5">
      <c r="A96" s="10" t="str">
        <f t="shared" si="18"/>
        <v>1022</v>
      </c>
      <c r="B96" s="10" t="str">
        <f>"23102225913"</f>
        <v>23102225913</v>
      </c>
      <c r="C96" s="8">
        <v>66.2</v>
      </c>
      <c r="D96" s="11">
        <v>81.92</v>
      </c>
      <c r="E96" s="11">
        <v>74.06</v>
      </c>
    </row>
    <row r="97" spans="1:5">
      <c r="A97" s="10" t="str">
        <f t="shared" si="18"/>
        <v>1022</v>
      </c>
      <c r="B97" s="10" t="str">
        <f>"23102219318"</f>
        <v>23102219318</v>
      </c>
      <c r="C97" s="8">
        <v>65.8</v>
      </c>
      <c r="D97" s="12">
        <v>81.02</v>
      </c>
      <c r="E97" s="12">
        <v>73.41</v>
      </c>
    </row>
    <row r="98" spans="1:5">
      <c r="A98" s="10" t="str">
        <f t="shared" si="18"/>
        <v>1022</v>
      </c>
      <c r="B98" s="10" t="str">
        <f>"23102213122"</f>
        <v>23102213122</v>
      </c>
      <c r="C98" s="8">
        <v>68.6</v>
      </c>
      <c r="D98" s="11">
        <v>73.36</v>
      </c>
      <c r="E98" s="11">
        <v>70.98</v>
      </c>
    </row>
    <row r="99" spans="1:5">
      <c r="A99" s="10" t="str">
        <f t="shared" si="18"/>
        <v>1022</v>
      </c>
      <c r="B99" s="10" t="str">
        <f>"23102220216"</f>
        <v>23102220216</v>
      </c>
      <c r="C99" s="8">
        <v>65.9</v>
      </c>
      <c r="D99" s="12">
        <v>0</v>
      </c>
      <c r="E99" s="12">
        <v>32.95</v>
      </c>
    </row>
    <row r="100" spans="1:5">
      <c r="A100" s="10" t="str">
        <f t="shared" ref="A100:A105" si="19">"1023"</f>
        <v>1023</v>
      </c>
      <c r="B100" s="10" t="str">
        <f>"23102300228"</f>
        <v>23102300228</v>
      </c>
      <c r="C100" s="8">
        <v>69</v>
      </c>
      <c r="D100" s="11">
        <v>84.54</v>
      </c>
      <c r="E100" s="11">
        <v>76.77</v>
      </c>
    </row>
    <row r="101" spans="1:5">
      <c r="A101" s="10" t="str">
        <f t="shared" si="19"/>
        <v>1023</v>
      </c>
      <c r="B101" s="10" t="str">
        <f>"23102321723"</f>
        <v>23102321723</v>
      </c>
      <c r="C101" s="8">
        <v>70.6</v>
      </c>
      <c r="D101" s="11">
        <v>81.64</v>
      </c>
      <c r="E101" s="11">
        <v>76.12</v>
      </c>
    </row>
    <row r="102" spans="1:5">
      <c r="A102" s="10" t="str">
        <f t="shared" si="19"/>
        <v>1023</v>
      </c>
      <c r="B102" s="10" t="str">
        <f>"23102305211"</f>
        <v>23102305211</v>
      </c>
      <c r="C102" s="8">
        <v>68.9</v>
      </c>
      <c r="D102" s="11">
        <v>80.72</v>
      </c>
      <c r="E102" s="11">
        <v>74.81</v>
      </c>
    </row>
    <row r="103" spans="1:5">
      <c r="A103" s="10" t="str">
        <f t="shared" si="19"/>
        <v>1023</v>
      </c>
      <c r="B103" s="10" t="str">
        <f>"23102303814"</f>
        <v>23102303814</v>
      </c>
      <c r="C103" s="8">
        <v>71.3</v>
      </c>
      <c r="D103" s="11">
        <v>77.39</v>
      </c>
      <c r="E103" s="11">
        <v>74.35</v>
      </c>
    </row>
    <row r="104" spans="1:5">
      <c r="A104" s="10" t="str">
        <f t="shared" si="19"/>
        <v>1023</v>
      </c>
      <c r="B104" s="10" t="str">
        <f>"23102327925"</f>
        <v>23102327925</v>
      </c>
      <c r="C104" s="8">
        <v>68.8</v>
      </c>
      <c r="D104" s="13">
        <v>0</v>
      </c>
      <c r="E104" s="13">
        <v>34.4</v>
      </c>
    </row>
    <row r="105" spans="1:5">
      <c r="A105" s="10" t="str">
        <f t="shared" si="19"/>
        <v>1023</v>
      </c>
      <c r="B105" s="10" t="str">
        <f>"23102317219"</f>
        <v>23102317219</v>
      </c>
      <c r="C105" s="8">
        <v>68</v>
      </c>
      <c r="D105" s="13">
        <v>0</v>
      </c>
      <c r="E105" s="13">
        <v>34</v>
      </c>
    </row>
    <row r="106" spans="1:5">
      <c r="A106" s="10" t="str">
        <f t="shared" ref="A106:A108" si="20">"1024"</f>
        <v>1024</v>
      </c>
      <c r="B106" s="10" t="str">
        <f>"23102417812"</f>
        <v>23102417812</v>
      </c>
      <c r="C106" s="8">
        <v>73</v>
      </c>
      <c r="D106" s="11">
        <v>86.56</v>
      </c>
      <c r="E106" s="11">
        <v>79.78</v>
      </c>
    </row>
    <row r="107" spans="1:5">
      <c r="A107" s="10" t="str">
        <f t="shared" si="20"/>
        <v>1024</v>
      </c>
      <c r="B107" s="10" t="str">
        <f>"23102424408"</f>
        <v>23102424408</v>
      </c>
      <c r="C107" s="8">
        <v>73</v>
      </c>
      <c r="D107" s="11">
        <v>85.12</v>
      </c>
      <c r="E107" s="11">
        <v>79.06</v>
      </c>
    </row>
    <row r="108" spans="1:5">
      <c r="A108" s="10" t="str">
        <f t="shared" si="20"/>
        <v>1024</v>
      </c>
      <c r="B108" s="10" t="str">
        <f>"23102418228"</f>
        <v>23102418228</v>
      </c>
      <c r="C108" s="8">
        <v>72.1</v>
      </c>
      <c r="D108" s="11">
        <v>81.74</v>
      </c>
      <c r="E108" s="11">
        <v>76.92</v>
      </c>
    </row>
    <row r="109" spans="1:5">
      <c r="A109" s="10" t="str">
        <f t="shared" ref="A109:A111" si="21">"1025"</f>
        <v>1025</v>
      </c>
      <c r="B109" s="10" t="str">
        <f>"23102525526"</f>
        <v>23102525526</v>
      </c>
      <c r="C109" s="8">
        <v>72.4</v>
      </c>
      <c r="D109" s="11">
        <v>79.08</v>
      </c>
      <c r="E109" s="11">
        <v>75.74</v>
      </c>
    </row>
    <row r="110" spans="1:5">
      <c r="A110" s="10" t="str">
        <f t="shared" si="21"/>
        <v>1025</v>
      </c>
      <c r="B110" s="10" t="str">
        <f>"23102504507"</f>
        <v>23102504507</v>
      </c>
      <c r="C110" s="8">
        <v>68.2</v>
      </c>
      <c r="D110" s="11">
        <v>81.04</v>
      </c>
      <c r="E110" s="11">
        <v>74.62</v>
      </c>
    </row>
    <row r="111" spans="1:5">
      <c r="A111" s="10" t="str">
        <f t="shared" si="21"/>
        <v>1025</v>
      </c>
      <c r="B111" s="10" t="str">
        <f>"23102519518"</f>
        <v>23102519518</v>
      </c>
      <c r="C111" s="8">
        <v>69.3</v>
      </c>
      <c r="D111" s="13">
        <v>0</v>
      </c>
      <c r="E111" s="13">
        <v>34.65</v>
      </c>
    </row>
    <row r="112" spans="1:5">
      <c r="A112" s="10" t="str">
        <f t="shared" ref="A112:A114" si="22">"1026"</f>
        <v>1026</v>
      </c>
      <c r="B112" s="10" t="str">
        <f>"23102626605"</f>
        <v>23102626605</v>
      </c>
      <c r="C112" s="8">
        <v>63.6</v>
      </c>
      <c r="D112" s="11">
        <v>84.96</v>
      </c>
      <c r="E112" s="11">
        <v>74.28</v>
      </c>
    </row>
    <row r="113" spans="1:5">
      <c r="A113" s="10" t="str">
        <f t="shared" si="22"/>
        <v>1026</v>
      </c>
      <c r="B113" s="10" t="str">
        <f>"23102623715"</f>
        <v>23102623715</v>
      </c>
      <c r="C113" s="8">
        <v>63.9</v>
      </c>
      <c r="D113" s="11">
        <v>80.58</v>
      </c>
      <c r="E113" s="11">
        <v>72.24</v>
      </c>
    </row>
    <row r="114" spans="1:5">
      <c r="A114" s="10" t="str">
        <f t="shared" si="22"/>
        <v>1026</v>
      </c>
      <c r="B114" s="10" t="str">
        <f>"23102617707"</f>
        <v>23102617707</v>
      </c>
      <c r="C114" s="8">
        <v>64.8</v>
      </c>
      <c r="D114" s="11">
        <v>79.4</v>
      </c>
      <c r="E114" s="11">
        <v>72.1</v>
      </c>
    </row>
    <row r="115" spans="1:5">
      <c r="A115" s="10" t="str">
        <f t="shared" ref="A115:A120" si="23">"1027"</f>
        <v>1027</v>
      </c>
      <c r="B115" s="10" t="str">
        <f>"23102712603"</f>
        <v>23102712603</v>
      </c>
      <c r="C115" s="8">
        <v>73.6</v>
      </c>
      <c r="D115" s="11">
        <v>83.64</v>
      </c>
      <c r="E115" s="11">
        <v>78.62</v>
      </c>
    </row>
    <row r="116" spans="1:5">
      <c r="A116" s="10" t="str">
        <f t="shared" si="23"/>
        <v>1027</v>
      </c>
      <c r="B116" s="10" t="str">
        <f>"23102721401"</f>
        <v>23102721401</v>
      </c>
      <c r="C116" s="8">
        <v>72.8</v>
      </c>
      <c r="D116" s="11">
        <v>83.46</v>
      </c>
      <c r="E116" s="11">
        <v>78.13</v>
      </c>
    </row>
    <row r="117" spans="1:5">
      <c r="A117" s="10" t="str">
        <f t="shared" si="23"/>
        <v>1027</v>
      </c>
      <c r="B117" s="10" t="str">
        <f>"23102716508"</f>
        <v>23102716508</v>
      </c>
      <c r="C117" s="8">
        <v>70.5</v>
      </c>
      <c r="D117" s="11">
        <v>81.7</v>
      </c>
      <c r="E117" s="11">
        <v>76.1</v>
      </c>
    </row>
    <row r="118" spans="1:5">
      <c r="A118" s="10" t="str">
        <f t="shared" si="23"/>
        <v>1027</v>
      </c>
      <c r="B118" s="10" t="str">
        <f>"23102726916"</f>
        <v>23102726916</v>
      </c>
      <c r="C118" s="8">
        <v>71</v>
      </c>
      <c r="D118" s="11">
        <v>80.08</v>
      </c>
      <c r="E118" s="11">
        <v>75.54</v>
      </c>
    </row>
    <row r="119" spans="1:5">
      <c r="A119" s="10" t="str">
        <f t="shared" si="23"/>
        <v>1027</v>
      </c>
      <c r="B119" s="10" t="str">
        <f>"23102719407"</f>
        <v>23102719407</v>
      </c>
      <c r="C119" s="8">
        <v>72.4</v>
      </c>
      <c r="D119" s="11">
        <v>76.96</v>
      </c>
      <c r="E119" s="11">
        <v>74.68</v>
      </c>
    </row>
    <row r="120" spans="1:5">
      <c r="A120" s="10" t="str">
        <f t="shared" si="23"/>
        <v>1027</v>
      </c>
      <c r="B120" s="10" t="str">
        <f>"23102706414"</f>
        <v>23102706414</v>
      </c>
      <c r="C120" s="8">
        <v>68.4</v>
      </c>
      <c r="D120" s="11">
        <v>75.66</v>
      </c>
      <c r="E120" s="11">
        <v>72.03</v>
      </c>
    </row>
    <row r="121" spans="1:5">
      <c r="A121" s="10" t="str">
        <f t="shared" ref="A121:A127" si="24">"1028"</f>
        <v>1028</v>
      </c>
      <c r="B121" s="10" t="str">
        <f>"23102802622"</f>
        <v>23102802622</v>
      </c>
      <c r="C121" s="8">
        <v>69</v>
      </c>
      <c r="D121" s="11">
        <v>85.44</v>
      </c>
      <c r="E121" s="11">
        <v>77.22</v>
      </c>
    </row>
    <row r="122" spans="1:5">
      <c r="A122" s="10" t="str">
        <f t="shared" si="24"/>
        <v>1028</v>
      </c>
      <c r="B122" s="10" t="str">
        <f>"23102805229"</f>
        <v>23102805229</v>
      </c>
      <c r="C122" s="8">
        <v>68</v>
      </c>
      <c r="D122" s="11">
        <v>85.82</v>
      </c>
      <c r="E122" s="11">
        <v>76.91</v>
      </c>
    </row>
    <row r="123" spans="1:5">
      <c r="A123" s="10" t="str">
        <f t="shared" si="24"/>
        <v>1028</v>
      </c>
      <c r="B123" s="10" t="str">
        <f>"23102810921"</f>
        <v>23102810921</v>
      </c>
      <c r="C123" s="8">
        <v>66.6</v>
      </c>
      <c r="D123" s="11">
        <v>85.92</v>
      </c>
      <c r="E123" s="11">
        <v>76.26</v>
      </c>
    </row>
    <row r="124" spans="1:5">
      <c r="A124" s="10" t="str">
        <f t="shared" si="24"/>
        <v>1028</v>
      </c>
      <c r="B124" s="10" t="str">
        <f>"23102817224"</f>
        <v>23102817224</v>
      </c>
      <c r="C124" s="8">
        <v>67.5</v>
      </c>
      <c r="D124" s="11">
        <v>83.7</v>
      </c>
      <c r="E124" s="11">
        <v>75.6</v>
      </c>
    </row>
    <row r="125" spans="1:5">
      <c r="A125" s="10" t="str">
        <f t="shared" si="24"/>
        <v>1028</v>
      </c>
      <c r="B125" s="10" t="str">
        <f>"23102822823"</f>
        <v>23102822823</v>
      </c>
      <c r="C125" s="8">
        <v>66.3</v>
      </c>
      <c r="D125" s="11">
        <v>82.46</v>
      </c>
      <c r="E125" s="11">
        <v>74.38</v>
      </c>
    </row>
    <row r="126" spans="1:5">
      <c r="A126" s="10" t="str">
        <f t="shared" si="24"/>
        <v>1028</v>
      </c>
      <c r="B126" s="10" t="str">
        <f>"23102814201"</f>
        <v>23102814201</v>
      </c>
      <c r="C126" s="8">
        <v>66.3</v>
      </c>
      <c r="D126" s="11">
        <v>78.52</v>
      </c>
      <c r="E126" s="11">
        <v>72.41</v>
      </c>
    </row>
    <row r="127" spans="1:5">
      <c r="A127" s="10" t="str">
        <f t="shared" si="24"/>
        <v>1028</v>
      </c>
      <c r="B127" s="10" t="str">
        <f>"23102823701"</f>
        <v>23102823701</v>
      </c>
      <c r="C127" s="8">
        <v>68.8</v>
      </c>
      <c r="D127" s="11">
        <v>0</v>
      </c>
      <c r="E127" s="11">
        <v>34.4</v>
      </c>
    </row>
    <row r="128" spans="1:5">
      <c r="A128" s="10" t="str">
        <f t="shared" ref="A128:A148" si="25">"1029"</f>
        <v>1029</v>
      </c>
      <c r="B128" s="10" t="str">
        <f>"23102918223"</f>
        <v>23102918223</v>
      </c>
      <c r="C128" s="8">
        <v>62.4</v>
      </c>
      <c r="D128" s="11">
        <v>82.68</v>
      </c>
      <c r="E128" s="11">
        <v>72.54</v>
      </c>
    </row>
    <row r="129" spans="1:5">
      <c r="A129" s="10" t="str">
        <f t="shared" si="25"/>
        <v>1029</v>
      </c>
      <c r="B129" s="10" t="str">
        <f>"23102927609"</f>
        <v>23102927609</v>
      </c>
      <c r="C129" s="8">
        <v>65.1</v>
      </c>
      <c r="D129" s="11">
        <v>79.32</v>
      </c>
      <c r="E129" s="11">
        <v>72.21</v>
      </c>
    </row>
    <row r="130" spans="1:5">
      <c r="A130" s="10" t="str">
        <f t="shared" si="25"/>
        <v>1029</v>
      </c>
      <c r="B130" s="10" t="str">
        <f>"23102904911"</f>
        <v>23102904911</v>
      </c>
      <c r="C130" s="8">
        <v>60.8</v>
      </c>
      <c r="D130" s="11">
        <v>81.96</v>
      </c>
      <c r="E130" s="11">
        <v>71.38</v>
      </c>
    </row>
    <row r="131" spans="1:5">
      <c r="A131" s="10" t="str">
        <f t="shared" si="25"/>
        <v>1029</v>
      </c>
      <c r="B131" s="10" t="str">
        <f>"23102918002"</f>
        <v>23102918002</v>
      </c>
      <c r="C131" s="8">
        <v>61.6</v>
      </c>
      <c r="D131" s="11">
        <v>79.3</v>
      </c>
      <c r="E131" s="11">
        <v>70.45</v>
      </c>
    </row>
    <row r="132" spans="1:5">
      <c r="A132" s="10" t="str">
        <f t="shared" si="25"/>
        <v>1029</v>
      </c>
      <c r="B132" s="10" t="str">
        <f>"23102918108"</f>
        <v>23102918108</v>
      </c>
      <c r="C132" s="8">
        <v>61.6</v>
      </c>
      <c r="D132" s="11">
        <v>77.72</v>
      </c>
      <c r="E132" s="11">
        <v>69.66</v>
      </c>
    </row>
    <row r="133" spans="1:5">
      <c r="A133" s="10" t="str">
        <f t="shared" si="25"/>
        <v>1029</v>
      </c>
      <c r="B133" s="10" t="str">
        <f>"23102923810"</f>
        <v>23102923810</v>
      </c>
      <c r="C133" s="8">
        <v>58.4</v>
      </c>
      <c r="D133" s="11">
        <v>80.12</v>
      </c>
      <c r="E133" s="11">
        <v>69.26</v>
      </c>
    </row>
    <row r="134" spans="1:5">
      <c r="A134" s="10" t="str">
        <f t="shared" si="25"/>
        <v>1029</v>
      </c>
      <c r="B134" s="10" t="str">
        <f>"23102922514"</f>
        <v>23102922514</v>
      </c>
      <c r="C134" s="8">
        <v>56</v>
      </c>
      <c r="D134" s="11">
        <v>82.08</v>
      </c>
      <c r="E134" s="11">
        <v>69.04</v>
      </c>
    </row>
    <row r="135" spans="1:5">
      <c r="A135" s="10" t="str">
        <f t="shared" si="25"/>
        <v>1029</v>
      </c>
      <c r="B135" s="10" t="str">
        <f>"23102922819"</f>
        <v>23102922819</v>
      </c>
      <c r="C135" s="8">
        <v>56.6</v>
      </c>
      <c r="D135" s="11">
        <v>81.04</v>
      </c>
      <c r="E135" s="11">
        <v>68.82</v>
      </c>
    </row>
    <row r="136" spans="1:5">
      <c r="A136" s="10" t="str">
        <f t="shared" si="25"/>
        <v>1029</v>
      </c>
      <c r="B136" s="10" t="str">
        <f>"23102924407"</f>
        <v>23102924407</v>
      </c>
      <c r="C136" s="8">
        <v>55.3</v>
      </c>
      <c r="D136" s="11">
        <v>81.42</v>
      </c>
      <c r="E136" s="11">
        <v>68.36</v>
      </c>
    </row>
    <row r="137" spans="1:5">
      <c r="A137" s="10" t="str">
        <f t="shared" si="25"/>
        <v>1029</v>
      </c>
      <c r="B137" s="10" t="str">
        <f>"23102907018"</f>
        <v>23102907018</v>
      </c>
      <c r="C137" s="8">
        <v>56.7</v>
      </c>
      <c r="D137" s="11">
        <v>79.08</v>
      </c>
      <c r="E137" s="11">
        <v>67.89</v>
      </c>
    </row>
    <row r="138" spans="1:5">
      <c r="A138" s="10" t="str">
        <f t="shared" si="25"/>
        <v>1029</v>
      </c>
      <c r="B138" s="10" t="str">
        <f>"23102906216"</f>
        <v>23102906216</v>
      </c>
      <c r="C138" s="8">
        <v>54.3</v>
      </c>
      <c r="D138" s="11">
        <v>79.24</v>
      </c>
      <c r="E138" s="11">
        <v>66.77</v>
      </c>
    </row>
    <row r="139" spans="1:5">
      <c r="A139" s="10" t="str">
        <f t="shared" si="25"/>
        <v>1029</v>
      </c>
      <c r="B139" s="10" t="str">
        <f>"23102915713"</f>
        <v>23102915713</v>
      </c>
      <c r="C139" s="8">
        <v>56.8</v>
      </c>
      <c r="D139" s="11">
        <v>75.92</v>
      </c>
      <c r="E139" s="11">
        <v>66.36</v>
      </c>
    </row>
    <row r="140" spans="1:5">
      <c r="A140" s="10" t="str">
        <f t="shared" si="25"/>
        <v>1029</v>
      </c>
      <c r="B140" s="10" t="str">
        <f>"23102918830"</f>
        <v>23102918830</v>
      </c>
      <c r="C140" s="8">
        <v>52.4</v>
      </c>
      <c r="D140" s="11">
        <v>80.22</v>
      </c>
      <c r="E140" s="11">
        <v>66.31</v>
      </c>
    </row>
    <row r="141" spans="1:5">
      <c r="A141" s="10" t="str">
        <f t="shared" si="25"/>
        <v>1029</v>
      </c>
      <c r="B141" s="10" t="str">
        <f>"23102907213"</f>
        <v>23102907213</v>
      </c>
      <c r="C141" s="8">
        <v>54</v>
      </c>
      <c r="D141" s="11">
        <v>77.72</v>
      </c>
      <c r="E141" s="11">
        <v>65.86</v>
      </c>
    </row>
    <row r="142" spans="1:5">
      <c r="A142" s="10" t="str">
        <f t="shared" si="25"/>
        <v>1029</v>
      </c>
      <c r="B142" s="10" t="str">
        <f>"23102912509"</f>
        <v>23102912509</v>
      </c>
      <c r="C142" s="8">
        <v>54.3</v>
      </c>
      <c r="D142" s="11">
        <v>75.86</v>
      </c>
      <c r="E142" s="11">
        <v>65.08</v>
      </c>
    </row>
    <row r="143" spans="1:5">
      <c r="A143" s="10" t="str">
        <f t="shared" si="25"/>
        <v>1029</v>
      </c>
      <c r="B143" s="10" t="str">
        <f>"23102903326"</f>
        <v>23102903326</v>
      </c>
      <c r="C143" s="8">
        <v>54.9</v>
      </c>
      <c r="D143" s="11">
        <v>74.92</v>
      </c>
      <c r="E143" s="11">
        <v>64.91</v>
      </c>
    </row>
    <row r="144" spans="1:5">
      <c r="A144" s="10" t="str">
        <f t="shared" si="25"/>
        <v>1029</v>
      </c>
      <c r="B144" s="10" t="str">
        <f>"23102905027"</f>
        <v>23102905027</v>
      </c>
      <c r="C144" s="8">
        <v>51.9</v>
      </c>
      <c r="D144" s="11">
        <v>76.48</v>
      </c>
      <c r="E144" s="11">
        <v>64.19</v>
      </c>
    </row>
    <row r="145" spans="1:5">
      <c r="A145" s="10" t="str">
        <f t="shared" si="25"/>
        <v>1029</v>
      </c>
      <c r="B145" s="10" t="str">
        <f>"23102901816"</f>
        <v>23102901816</v>
      </c>
      <c r="C145" s="8">
        <v>44.8</v>
      </c>
      <c r="D145" s="11">
        <v>83.22</v>
      </c>
      <c r="E145" s="11">
        <v>64.01</v>
      </c>
    </row>
    <row r="146" spans="1:5">
      <c r="A146" s="10" t="str">
        <f t="shared" si="25"/>
        <v>1029</v>
      </c>
      <c r="B146" s="10" t="str">
        <f>"23102915610"</f>
        <v>23102915610</v>
      </c>
      <c r="C146" s="8">
        <v>48.8</v>
      </c>
      <c r="D146" s="11">
        <v>76.56</v>
      </c>
      <c r="E146" s="11">
        <v>62.68</v>
      </c>
    </row>
    <row r="147" spans="1:5">
      <c r="A147" s="10" t="str">
        <f t="shared" si="25"/>
        <v>1029</v>
      </c>
      <c r="B147" s="10" t="str">
        <f>"23102917324"</f>
        <v>23102917324</v>
      </c>
      <c r="C147" s="8">
        <v>42.2</v>
      </c>
      <c r="D147" s="11">
        <v>73.18</v>
      </c>
      <c r="E147" s="11">
        <v>57.69</v>
      </c>
    </row>
    <row r="148" spans="1:5">
      <c r="A148" s="10" t="str">
        <f t="shared" si="25"/>
        <v>1029</v>
      </c>
      <c r="B148" s="10" t="str">
        <f>"23102909329"</f>
        <v>23102909329</v>
      </c>
      <c r="C148" s="8">
        <v>39.5</v>
      </c>
      <c r="D148" s="11">
        <v>74.04</v>
      </c>
      <c r="E148" s="11">
        <v>56.77</v>
      </c>
    </row>
    <row r="149" spans="1:5">
      <c r="A149" s="10" t="str">
        <f t="shared" ref="A149:A151" si="26">"1030"</f>
        <v>1030</v>
      </c>
      <c r="B149" s="10" t="str">
        <f>"23103010003"</f>
        <v>23103010003</v>
      </c>
      <c r="C149" s="8">
        <v>64.5</v>
      </c>
      <c r="D149" s="11">
        <v>82.34</v>
      </c>
      <c r="E149" s="11">
        <v>73.42</v>
      </c>
    </row>
    <row r="150" spans="1:5">
      <c r="A150" s="10" t="str">
        <f t="shared" si="26"/>
        <v>1030</v>
      </c>
      <c r="B150" s="10" t="str">
        <f>"23103016304"</f>
        <v>23103016304</v>
      </c>
      <c r="C150" s="8">
        <v>64.4</v>
      </c>
      <c r="D150" s="11">
        <v>80.58</v>
      </c>
      <c r="E150" s="11">
        <v>72.49</v>
      </c>
    </row>
    <row r="151" spans="1:5">
      <c r="A151" s="10" t="str">
        <f t="shared" si="26"/>
        <v>1030</v>
      </c>
      <c r="B151" s="10" t="str">
        <f>"23103005227"</f>
        <v>23103005227</v>
      </c>
      <c r="C151" s="8">
        <v>62.5</v>
      </c>
      <c r="D151" s="11">
        <v>74.86</v>
      </c>
      <c r="E151" s="11">
        <v>68.68</v>
      </c>
    </row>
    <row r="152" spans="1:5">
      <c r="A152" s="10" t="str">
        <f t="shared" ref="A152:A154" si="27">"1031"</f>
        <v>1031</v>
      </c>
      <c r="B152" s="10" t="str">
        <f>"23103122707"</f>
        <v>23103122707</v>
      </c>
      <c r="C152" s="8">
        <v>70.3</v>
      </c>
      <c r="D152" s="11">
        <v>83.18</v>
      </c>
      <c r="E152" s="11">
        <v>76.74</v>
      </c>
    </row>
    <row r="153" spans="1:5">
      <c r="A153" s="10" t="str">
        <f t="shared" si="27"/>
        <v>1031</v>
      </c>
      <c r="B153" s="10" t="str">
        <f>"23103115721"</f>
        <v>23103115721</v>
      </c>
      <c r="C153" s="8">
        <v>63</v>
      </c>
      <c r="D153" s="11">
        <v>80.6</v>
      </c>
      <c r="E153" s="11">
        <v>71.8</v>
      </c>
    </row>
    <row r="154" spans="1:5">
      <c r="A154" s="10" t="str">
        <f t="shared" si="27"/>
        <v>1031</v>
      </c>
      <c r="B154" s="10" t="str">
        <f>"23103114118"</f>
        <v>23103114118</v>
      </c>
      <c r="C154" s="8">
        <v>61.1</v>
      </c>
      <c r="D154" s="11">
        <v>80.4</v>
      </c>
      <c r="E154" s="11">
        <v>70.75</v>
      </c>
    </row>
    <row r="155" spans="1:5">
      <c r="A155" s="10" t="str">
        <f t="shared" ref="A155:A160" si="28">"1032"</f>
        <v>1032</v>
      </c>
      <c r="B155" s="10" t="str">
        <f>"23103227707"</f>
        <v>23103227707</v>
      </c>
      <c r="C155" s="8">
        <v>72.8</v>
      </c>
      <c r="D155" s="11">
        <v>82.26</v>
      </c>
      <c r="E155" s="11">
        <v>77.53</v>
      </c>
    </row>
    <row r="156" spans="1:5">
      <c r="A156" s="10" t="str">
        <f t="shared" si="28"/>
        <v>1032</v>
      </c>
      <c r="B156" s="10" t="str">
        <f>"23103216227"</f>
        <v>23103216227</v>
      </c>
      <c r="C156" s="8">
        <v>69.3</v>
      </c>
      <c r="D156" s="11">
        <v>85.44</v>
      </c>
      <c r="E156" s="11">
        <v>77.37</v>
      </c>
    </row>
    <row r="157" spans="1:5">
      <c r="A157" s="10" t="str">
        <f t="shared" si="28"/>
        <v>1032</v>
      </c>
      <c r="B157" s="10" t="str">
        <f>"23103210725"</f>
        <v>23103210725</v>
      </c>
      <c r="C157" s="8">
        <v>68.6</v>
      </c>
      <c r="D157" s="11">
        <v>84.46</v>
      </c>
      <c r="E157" s="11">
        <v>76.53</v>
      </c>
    </row>
    <row r="158" spans="1:5">
      <c r="A158" s="10" t="str">
        <f t="shared" si="28"/>
        <v>1032</v>
      </c>
      <c r="B158" s="10" t="str">
        <f>"23103203925"</f>
        <v>23103203925</v>
      </c>
      <c r="C158" s="8">
        <v>70.2</v>
      </c>
      <c r="D158" s="11">
        <v>82.5</v>
      </c>
      <c r="E158" s="11">
        <v>76.35</v>
      </c>
    </row>
    <row r="159" spans="1:5">
      <c r="A159" s="10" t="str">
        <f t="shared" si="28"/>
        <v>1032</v>
      </c>
      <c r="B159" s="10" t="str">
        <f>"23103206927"</f>
        <v>23103206927</v>
      </c>
      <c r="C159" s="8">
        <v>69.2</v>
      </c>
      <c r="D159" s="11">
        <v>82.78</v>
      </c>
      <c r="E159" s="11">
        <v>75.99</v>
      </c>
    </row>
    <row r="160" spans="1:5">
      <c r="A160" s="10" t="str">
        <f t="shared" si="28"/>
        <v>1032</v>
      </c>
      <c r="B160" s="10" t="str">
        <f>"23103203415"</f>
        <v>23103203415</v>
      </c>
      <c r="C160" s="8">
        <v>69.2</v>
      </c>
      <c r="D160" s="11">
        <v>80.48</v>
      </c>
      <c r="E160" s="11">
        <v>74.84</v>
      </c>
    </row>
    <row r="161" spans="1:5">
      <c r="A161" s="10" t="str">
        <f t="shared" ref="A161:A163" si="29">"1033"</f>
        <v>1033</v>
      </c>
      <c r="B161" s="10" t="str">
        <f>"23103322122"</f>
        <v>23103322122</v>
      </c>
      <c r="C161" s="8">
        <v>71</v>
      </c>
      <c r="D161" s="11">
        <v>84.34</v>
      </c>
      <c r="E161" s="11">
        <v>77.67</v>
      </c>
    </row>
    <row r="162" spans="1:5">
      <c r="A162" s="10" t="str">
        <f t="shared" si="29"/>
        <v>1033</v>
      </c>
      <c r="B162" s="10" t="str">
        <f>"23103308618"</f>
        <v>23103308618</v>
      </c>
      <c r="C162" s="8">
        <v>71.5</v>
      </c>
      <c r="D162" s="11">
        <v>80.24</v>
      </c>
      <c r="E162" s="11">
        <v>75.87</v>
      </c>
    </row>
    <row r="163" spans="1:5">
      <c r="A163" s="10" t="str">
        <f t="shared" si="29"/>
        <v>1033</v>
      </c>
      <c r="B163" s="10" t="str">
        <f>"23103307502"</f>
        <v>23103307502</v>
      </c>
      <c r="C163" s="8">
        <v>68.1</v>
      </c>
      <c r="D163" s="11">
        <v>81.58</v>
      </c>
      <c r="E163" s="11">
        <v>74.84</v>
      </c>
    </row>
    <row r="164" spans="1:5">
      <c r="A164" s="10" t="str">
        <f t="shared" ref="A164:A166" si="30">"1034"</f>
        <v>1034</v>
      </c>
      <c r="B164" s="10" t="str">
        <f>"23103417213"</f>
        <v>23103417213</v>
      </c>
      <c r="C164" s="8">
        <v>69</v>
      </c>
      <c r="D164" s="11">
        <v>84.98</v>
      </c>
      <c r="E164" s="11">
        <v>76.99</v>
      </c>
    </row>
    <row r="165" spans="1:5">
      <c r="A165" s="10" t="str">
        <f t="shared" si="30"/>
        <v>1034</v>
      </c>
      <c r="B165" s="10" t="str">
        <f>"23103415324"</f>
        <v>23103415324</v>
      </c>
      <c r="C165" s="8">
        <v>70.4</v>
      </c>
      <c r="D165" s="11">
        <v>82.84</v>
      </c>
      <c r="E165" s="11">
        <v>76.62</v>
      </c>
    </row>
    <row r="166" spans="1:5">
      <c r="A166" s="10" t="str">
        <f t="shared" si="30"/>
        <v>1034</v>
      </c>
      <c r="B166" s="10" t="str">
        <f>"23103408625"</f>
        <v>23103408625</v>
      </c>
      <c r="C166" s="8">
        <v>67.7</v>
      </c>
      <c r="D166" s="11">
        <v>81.48</v>
      </c>
      <c r="E166" s="11">
        <v>74.59</v>
      </c>
    </row>
    <row r="167" spans="1:5">
      <c r="A167" s="10" t="str">
        <f t="shared" ref="A167:A175" si="31">"1035"</f>
        <v>1035</v>
      </c>
      <c r="B167" s="10" t="str">
        <f>"23103507001"</f>
        <v>23103507001</v>
      </c>
      <c r="C167" s="8">
        <v>72.8</v>
      </c>
      <c r="D167" s="11">
        <v>83.1</v>
      </c>
      <c r="E167" s="11">
        <v>77.95</v>
      </c>
    </row>
    <row r="168" spans="1:5">
      <c r="A168" s="10" t="str">
        <f t="shared" si="31"/>
        <v>1035</v>
      </c>
      <c r="B168" s="10" t="str">
        <f>"23103521609"</f>
        <v>23103521609</v>
      </c>
      <c r="C168" s="8">
        <v>73.2</v>
      </c>
      <c r="D168" s="11">
        <v>81.86</v>
      </c>
      <c r="E168" s="11">
        <v>77.53</v>
      </c>
    </row>
    <row r="169" spans="1:5">
      <c r="A169" s="10" t="str">
        <f t="shared" si="31"/>
        <v>1035</v>
      </c>
      <c r="B169" s="10" t="str">
        <f>"23103505705"</f>
        <v>23103505705</v>
      </c>
      <c r="C169" s="8">
        <v>68.2</v>
      </c>
      <c r="D169" s="11">
        <v>83.66</v>
      </c>
      <c r="E169" s="11">
        <v>75.93</v>
      </c>
    </row>
    <row r="170" spans="1:5">
      <c r="A170" s="10" t="str">
        <f t="shared" si="31"/>
        <v>1035</v>
      </c>
      <c r="B170" s="10" t="str">
        <f>"23103501721"</f>
        <v>23103501721</v>
      </c>
      <c r="C170" s="8">
        <v>65.2</v>
      </c>
      <c r="D170" s="11">
        <v>84.4</v>
      </c>
      <c r="E170" s="11">
        <v>74.8</v>
      </c>
    </row>
    <row r="171" spans="1:5">
      <c r="A171" s="10" t="str">
        <f t="shared" si="31"/>
        <v>1035</v>
      </c>
      <c r="B171" s="10" t="str">
        <f>"23103514619"</f>
        <v>23103514619</v>
      </c>
      <c r="C171" s="8">
        <v>65.6</v>
      </c>
      <c r="D171" s="11">
        <v>83.44</v>
      </c>
      <c r="E171" s="11">
        <v>74.52</v>
      </c>
    </row>
    <row r="172" spans="1:5">
      <c r="A172" s="10" t="str">
        <f t="shared" si="31"/>
        <v>1035</v>
      </c>
      <c r="B172" s="10" t="str">
        <f>"23103522919"</f>
        <v>23103522919</v>
      </c>
      <c r="C172" s="8">
        <v>64.3</v>
      </c>
      <c r="D172" s="11">
        <v>80.72</v>
      </c>
      <c r="E172" s="11">
        <v>72.51</v>
      </c>
    </row>
    <row r="173" spans="1:5">
      <c r="A173" s="10" t="str">
        <f t="shared" si="31"/>
        <v>1035</v>
      </c>
      <c r="B173" s="10" t="str">
        <f>"23103517105"</f>
        <v>23103517105</v>
      </c>
      <c r="C173" s="8">
        <v>63.1</v>
      </c>
      <c r="D173" s="11">
        <v>81.48</v>
      </c>
      <c r="E173" s="11">
        <v>72.29</v>
      </c>
    </row>
    <row r="174" spans="1:5">
      <c r="A174" s="10" t="str">
        <f t="shared" si="31"/>
        <v>1035</v>
      </c>
      <c r="B174" s="10" t="str">
        <f>"23103521322"</f>
        <v>23103521322</v>
      </c>
      <c r="C174" s="8">
        <v>63</v>
      </c>
      <c r="D174" s="11">
        <v>75.3</v>
      </c>
      <c r="E174" s="11">
        <v>69.15</v>
      </c>
    </row>
    <row r="175" spans="1:5">
      <c r="A175" s="10" t="str">
        <f t="shared" si="31"/>
        <v>1035</v>
      </c>
      <c r="B175" s="10" t="str">
        <f>"23103512809"</f>
        <v>23103512809</v>
      </c>
      <c r="C175" s="8">
        <v>61.9</v>
      </c>
      <c r="D175" s="12">
        <v>0</v>
      </c>
      <c r="E175" s="12">
        <v>30.95</v>
      </c>
    </row>
    <row r="176" spans="1:5">
      <c r="A176" s="10" t="str">
        <f t="shared" ref="A176:A181" si="32">"1036"</f>
        <v>1036</v>
      </c>
      <c r="B176" s="10" t="str">
        <f>"23103623610"</f>
        <v>23103623610</v>
      </c>
      <c r="C176" s="8">
        <v>66.1</v>
      </c>
      <c r="D176" s="11">
        <v>84.82</v>
      </c>
      <c r="E176" s="11">
        <v>75.46</v>
      </c>
    </row>
    <row r="177" spans="1:5">
      <c r="A177" s="10" t="str">
        <f t="shared" si="32"/>
        <v>1036</v>
      </c>
      <c r="B177" s="10" t="str">
        <f>"23103609909"</f>
        <v>23103609909</v>
      </c>
      <c r="C177" s="8">
        <v>63.9</v>
      </c>
      <c r="D177" s="11">
        <v>85.06</v>
      </c>
      <c r="E177" s="11">
        <v>74.48</v>
      </c>
    </row>
    <row r="178" spans="1:5">
      <c r="A178" s="10" t="str">
        <f t="shared" si="32"/>
        <v>1036</v>
      </c>
      <c r="B178" s="10" t="str">
        <f>"23103625611"</f>
        <v>23103625611</v>
      </c>
      <c r="C178" s="8">
        <v>65.3</v>
      </c>
      <c r="D178" s="11">
        <v>83.54</v>
      </c>
      <c r="E178" s="11">
        <v>74.42</v>
      </c>
    </row>
    <row r="179" spans="1:5">
      <c r="A179" s="10" t="str">
        <f t="shared" si="32"/>
        <v>1036</v>
      </c>
      <c r="B179" s="10" t="str">
        <f>"23103620320"</f>
        <v>23103620320</v>
      </c>
      <c r="C179" s="8">
        <v>63.7</v>
      </c>
      <c r="D179" s="11">
        <v>85.04</v>
      </c>
      <c r="E179" s="11">
        <v>74.37</v>
      </c>
    </row>
    <row r="180" spans="1:5">
      <c r="A180" s="10" t="str">
        <f t="shared" si="32"/>
        <v>1036</v>
      </c>
      <c r="B180" s="10" t="str">
        <f>"23103625410"</f>
        <v>23103625410</v>
      </c>
      <c r="C180" s="8">
        <v>65.4</v>
      </c>
      <c r="D180" s="11">
        <v>83.32</v>
      </c>
      <c r="E180" s="11">
        <v>74.36</v>
      </c>
    </row>
    <row r="181" spans="1:5">
      <c r="A181" s="10" t="str">
        <f t="shared" si="32"/>
        <v>1036</v>
      </c>
      <c r="B181" s="10" t="str">
        <f>"23103617216"</f>
        <v>23103617216</v>
      </c>
      <c r="C181" s="8">
        <v>65.3</v>
      </c>
      <c r="D181" s="11">
        <v>81.72</v>
      </c>
      <c r="E181" s="11">
        <v>73.51</v>
      </c>
    </row>
    <row r="182" spans="1:5">
      <c r="A182" s="10" t="str">
        <f t="shared" ref="A182:A187" si="33">"1037"</f>
        <v>1037</v>
      </c>
      <c r="B182" s="10" t="str">
        <f>"23103724017"</f>
        <v>23103724017</v>
      </c>
      <c r="C182" s="8">
        <v>69.2</v>
      </c>
      <c r="D182" s="11">
        <v>85.54</v>
      </c>
      <c r="E182" s="11">
        <v>77.37</v>
      </c>
    </row>
    <row r="183" spans="1:5">
      <c r="A183" s="10" t="str">
        <f t="shared" si="33"/>
        <v>1037</v>
      </c>
      <c r="B183" s="10" t="str">
        <f>"23103717015"</f>
        <v>23103717015</v>
      </c>
      <c r="C183" s="8">
        <v>69</v>
      </c>
      <c r="D183" s="11">
        <v>85.36</v>
      </c>
      <c r="E183" s="11">
        <v>77.18</v>
      </c>
    </row>
    <row r="184" spans="1:5">
      <c r="A184" s="10" t="str">
        <f t="shared" si="33"/>
        <v>1037</v>
      </c>
      <c r="B184" s="10" t="str">
        <f>"23103710405"</f>
        <v>23103710405</v>
      </c>
      <c r="C184" s="8">
        <v>69.1</v>
      </c>
      <c r="D184" s="11">
        <v>84.36</v>
      </c>
      <c r="E184" s="11">
        <v>76.73</v>
      </c>
    </row>
    <row r="185" spans="1:5">
      <c r="A185" s="10" t="str">
        <f t="shared" si="33"/>
        <v>1037</v>
      </c>
      <c r="B185" s="10" t="str">
        <f>"23103704330"</f>
        <v>23103704330</v>
      </c>
      <c r="C185" s="8">
        <v>66.6</v>
      </c>
      <c r="D185" s="11">
        <v>86.04</v>
      </c>
      <c r="E185" s="11">
        <v>76.32</v>
      </c>
    </row>
    <row r="186" spans="1:5">
      <c r="A186" s="10" t="str">
        <f t="shared" si="33"/>
        <v>1037</v>
      </c>
      <c r="B186" s="10" t="str">
        <f>"23103726301"</f>
        <v>23103726301</v>
      </c>
      <c r="C186" s="8">
        <v>67.5</v>
      </c>
      <c r="D186" s="11">
        <v>85.1</v>
      </c>
      <c r="E186" s="11">
        <v>76.3</v>
      </c>
    </row>
    <row r="187" spans="1:5">
      <c r="A187" s="10" t="str">
        <f t="shared" si="33"/>
        <v>1037</v>
      </c>
      <c r="B187" s="10" t="str">
        <f>"23103708125"</f>
        <v>23103708125</v>
      </c>
      <c r="C187" s="8">
        <v>66</v>
      </c>
      <c r="D187" s="11">
        <v>83.58</v>
      </c>
      <c r="E187" s="11">
        <v>74.79</v>
      </c>
    </row>
    <row r="188" spans="1:5">
      <c r="A188" s="10" t="str">
        <f t="shared" ref="A188:A193" si="34">"1038"</f>
        <v>1038</v>
      </c>
      <c r="B188" s="10" t="str">
        <f>"23103821204"</f>
        <v>23103821204</v>
      </c>
      <c r="C188" s="8">
        <v>71.5</v>
      </c>
      <c r="D188" s="11">
        <v>87.34</v>
      </c>
      <c r="E188" s="11">
        <v>79.42</v>
      </c>
    </row>
    <row r="189" spans="1:5">
      <c r="A189" s="10" t="str">
        <f t="shared" si="34"/>
        <v>1038</v>
      </c>
      <c r="B189" s="10" t="str">
        <f>"23103809313"</f>
        <v>23103809313</v>
      </c>
      <c r="C189" s="8">
        <v>72.3</v>
      </c>
      <c r="D189" s="11">
        <v>84.76</v>
      </c>
      <c r="E189" s="11">
        <v>78.53</v>
      </c>
    </row>
    <row r="190" spans="1:5">
      <c r="A190" s="10" t="str">
        <f t="shared" si="34"/>
        <v>1038</v>
      </c>
      <c r="B190" s="10" t="str">
        <f>"23103803816"</f>
        <v>23103803816</v>
      </c>
      <c r="C190" s="8">
        <v>70.9</v>
      </c>
      <c r="D190" s="11">
        <v>83.28</v>
      </c>
      <c r="E190" s="11">
        <v>77.09</v>
      </c>
    </row>
    <row r="191" spans="1:5">
      <c r="A191" s="10" t="str">
        <f t="shared" si="34"/>
        <v>1038</v>
      </c>
      <c r="B191" s="10" t="str">
        <f>"23103806919"</f>
        <v>23103806919</v>
      </c>
      <c r="C191" s="8">
        <v>65.4</v>
      </c>
      <c r="D191" s="12">
        <v>85.36</v>
      </c>
      <c r="E191" s="12">
        <v>75.38</v>
      </c>
    </row>
    <row r="192" spans="1:5">
      <c r="A192" s="10" t="str">
        <f t="shared" si="34"/>
        <v>1038</v>
      </c>
      <c r="B192" s="10" t="str">
        <f>"23103815601"</f>
        <v>23103815601</v>
      </c>
      <c r="C192" s="8">
        <v>66.2</v>
      </c>
      <c r="D192" s="11">
        <v>77.24</v>
      </c>
      <c r="E192" s="11">
        <v>71.72</v>
      </c>
    </row>
    <row r="193" spans="1:5">
      <c r="A193" s="10" t="str">
        <f t="shared" si="34"/>
        <v>1038</v>
      </c>
      <c r="B193" s="10" t="str">
        <f>"23103824113"</f>
        <v>23103824113</v>
      </c>
      <c r="C193" s="8">
        <v>67</v>
      </c>
      <c r="D193" s="11">
        <v>0</v>
      </c>
      <c r="E193" s="11">
        <v>33.5</v>
      </c>
    </row>
    <row r="194" spans="1:5">
      <c r="A194" s="10" t="str">
        <f t="shared" ref="A194:A200" si="35">"1039"</f>
        <v>1039</v>
      </c>
      <c r="B194" s="10" t="str">
        <f>"23103917509"</f>
        <v>23103917509</v>
      </c>
      <c r="C194" s="8">
        <v>71.4</v>
      </c>
      <c r="D194" s="11">
        <v>84.84</v>
      </c>
      <c r="E194" s="11">
        <v>78.12</v>
      </c>
    </row>
    <row r="195" spans="1:5">
      <c r="A195" s="10" t="str">
        <f t="shared" si="35"/>
        <v>1039</v>
      </c>
      <c r="B195" s="10" t="str">
        <f>"23103907124"</f>
        <v>23103907124</v>
      </c>
      <c r="C195" s="8">
        <v>70</v>
      </c>
      <c r="D195" s="11">
        <v>85.54</v>
      </c>
      <c r="E195" s="11">
        <v>77.77</v>
      </c>
    </row>
    <row r="196" spans="1:5">
      <c r="A196" s="10" t="str">
        <f t="shared" si="35"/>
        <v>1039</v>
      </c>
      <c r="B196" s="10" t="str">
        <f>"23103925804"</f>
        <v>23103925804</v>
      </c>
      <c r="C196" s="8">
        <v>70</v>
      </c>
      <c r="D196" s="11">
        <v>85.26</v>
      </c>
      <c r="E196" s="11">
        <v>77.63</v>
      </c>
    </row>
    <row r="197" spans="1:5">
      <c r="A197" s="10" t="str">
        <f t="shared" si="35"/>
        <v>1039</v>
      </c>
      <c r="B197" s="10" t="str">
        <f>"23103905903"</f>
        <v>23103905903</v>
      </c>
      <c r="C197" s="8">
        <v>69.5</v>
      </c>
      <c r="D197" s="12">
        <v>84.84</v>
      </c>
      <c r="E197" s="12">
        <v>77.17</v>
      </c>
    </row>
    <row r="198" spans="1:5">
      <c r="A198" s="10" t="str">
        <f t="shared" si="35"/>
        <v>1039</v>
      </c>
      <c r="B198" s="10" t="str">
        <f>"23103916509"</f>
        <v>23103916509</v>
      </c>
      <c r="C198" s="8">
        <v>69.5</v>
      </c>
      <c r="D198" s="12">
        <v>84.26</v>
      </c>
      <c r="E198" s="12">
        <v>76.88</v>
      </c>
    </row>
    <row r="199" spans="1:5">
      <c r="A199" s="10" t="str">
        <f t="shared" si="35"/>
        <v>1039</v>
      </c>
      <c r="B199" s="10" t="str">
        <f>"23103917905"</f>
        <v>23103917905</v>
      </c>
      <c r="C199" s="8">
        <v>72.1</v>
      </c>
      <c r="D199" s="11">
        <v>78.46</v>
      </c>
      <c r="E199" s="11">
        <v>75.28</v>
      </c>
    </row>
    <row r="200" spans="1:5">
      <c r="A200" s="10" t="str">
        <f t="shared" si="35"/>
        <v>1039</v>
      </c>
      <c r="B200" s="10" t="str">
        <f>"23103903808"</f>
        <v>23103903808</v>
      </c>
      <c r="C200" s="8">
        <v>70</v>
      </c>
      <c r="D200" s="11">
        <v>0</v>
      </c>
      <c r="E200" s="11">
        <v>35</v>
      </c>
    </row>
    <row r="201" spans="1:5">
      <c r="A201" s="10" t="str">
        <f t="shared" ref="A201:A203" si="36">"1040"</f>
        <v>1040</v>
      </c>
      <c r="B201" s="10" t="str">
        <f>"23104011814"</f>
        <v>23104011814</v>
      </c>
      <c r="C201" s="8">
        <v>70.7</v>
      </c>
      <c r="D201" s="11">
        <v>82.44</v>
      </c>
      <c r="E201" s="11">
        <v>76.57</v>
      </c>
    </row>
    <row r="202" spans="1:5">
      <c r="A202" s="10" t="str">
        <f t="shared" si="36"/>
        <v>1040</v>
      </c>
      <c r="B202" s="10" t="str">
        <f>"23104023717"</f>
        <v>23104023717</v>
      </c>
      <c r="C202" s="8">
        <v>63.7</v>
      </c>
      <c r="D202" s="11">
        <v>82.92</v>
      </c>
      <c r="E202" s="11">
        <v>73.31</v>
      </c>
    </row>
    <row r="203" spans="1:5">
      <c r="A203" s="10" t="str">
        <f t="shared" si="36"/>
        <v>1040</v>
      </c>
      <c r="B203" s="10" t="str">
        <f>"23104009813"</f>
        <v>23104009813</v>
      </c>
      <c r="C203" s="8">
        <v>65.1</v>
      </c>
      <c r="D203" s="11">
        <v>81.04</v>
      </c>
      <c r="E203" s="11">
        <v>73.07</v>
      </c>
    </row>
    <row r="204" spans="1:5">
      <c r="A204" s="10" t="str">
        <f t="shared" ref="A204:A206" si="37">"1041"</f>
        <v>1041</v>
      </c>
      <c r="B204" s="10" t="str">
        <f>"23104108008"</f>
        <v>23104108008</v>
      </c>
      <c r="C204" s="8">
        <v>66.2</v>
      </c>
      <c r="D204" s="11">
        <v>85.54</v>
      </c>
      <c r="E204" s="11">
        <v>75.87</v>
      </c>
    </row>
    <row r="205" spans="1:5">
      <c r="A205" s="10" t="str">
        <f t="shared" si="37"/>
        <v>1041</v>
      </c>
      <c r="B205" s="10" t="str">
        <f>"23104104918"</f>
        <v>23104104918</v>
      </c>
      <c r="C205" s="8">
        <v>68.4</v>
      </c>
      <c r="D205" s="11">
        <v>82.94</v>
      </c>
      <c r="E205" s="11">
        <v>75.67</v>
      </c>
    </row>
    <row r="206" spans="1:5">
      <c r="A206" s="10" t="str">
        <f t="shared" si="37"/>
        <v>1041</v>
      </c>
      <c r="B206" s="10" t="str">
        <f>"23104115604"</f>
        <v>23104115604</v>
      </c>
      <c r="C206" s="8">
        <v>65.2</v>
      </c>
      <c r="D206" s="11">
        <v>75.94</v>
      </c>
      <c r="E206" s="11">
        <v>70.57</v>
      </c>
    </row>
    <row r="207" spans="1:5">
      <c r="A207" s="10" t="str">
        <f t="shared" ref="A207:A209" si="38">"1042"</f>
        <v>1042</v>
      </c>
      <c r="B207" s="10" t="str">
        <f>"23104222206"</f>
        <v>23104222206</v>
      </c>
      <c r="C207" s="8">
        <v>71.6</v>
      </c>
      <c r="D207" s="11">
        <v>81.5</v>
      </c>
      <c r="E207" s="11">
        <v>76.55</v>
      </c>
    </row>
    <row r="208" spans="1:5">
      <c r="A208" s="10" t="str">
        <f t="shared" si="38"/>
        <v>1042</v>
      </c>
      <c r="B208" s="10" t="str">
        <f>"23104222303"</f>
        <v>23104222303</v>
      </c>
      <c r="C208" s="8">
        <v>69.2</v>
      </c>
      <c r="D208" s="11">
        <v>82.98</v>
      </c>
      <c r="E208" s="11">
        <v>76.09</v>
      </c>
    </row>
    <row r="209" spans="1:5">
      <c r="A209" s="10" t="str">
        <f t="shared" si="38"/>
        <v>1042</v>
      </c>
      <c r="B209" s="10" t="str">
        <f>"23104213614"</f>
        <v>23104213614</v>
      </c>
      <c r="C209" s="8">
        <v>69</v>
      </c>
      <c r="D209" s="11">
        <v>0</v>
      </c>
      <c r="E209" s="11">
        <v>34.5</v>
      </c>
    </row>
    <row r="210" spans="1:5">
      <c r="A210" s="10" t="str">
        <f t="shared" ref="A210:A215" si="39">"1043"</f>
        <v>1043</v>
      </c>
      <c r="B210" s="10" t="str">
        <f>"23104305711"</f>
        <v>23104305711</v>
      </c>
      <c r="C210" s="8">
        <v>65.5</v>
      </c>
      <c r="D210" s="11">
        <v>84.34</v>
      </c>
      <c r="E210" s="11">
        <v>74.92</v>
      </c>
    </row>
    <row r="211" spans="1:5">
      <c r="A211" s="10" t="str">
        <f t="shared" si="39"/>
        <v>1043</v>
      </c>
      <c r="B211" s="10" t="str">
        <f>"23104309620"</f>
        <v>23104309620</v>
      </c>
      <c r="C211" s="8">
        <v>65</v>
      </c>
      <c r="D211" s="11">
        <v>83.8</v>
      </c>
      <c r="E211" s="11">
        <v>74.4</v>
      </c>
    </row>
    <row r="212" spans="1:5">
      <c r="A212" s="10" t="str">
        <f t="shared" si="39"/>
        <v>1043</v>
      </c>
      <c r="B212" s="10" t="str">
        <f>"23104322714"</f>
        <v>23104322714</v>
      </c>
      <c r="C212" s="8">
        <v>63.2</v>
      </c>
      <c r="D212" s="11">
        <v>82.56</v>
      </c>
      <c r="E212" s="11">
        <v>72.88</v>
      </c>
    </row>
    <row r="213" spans="1:5">
      <c r="A213" s="10" t="str">
        <f t="shared" si="39"/>
        <v>1043</v>
      </c>
      <c r="B213" s="10" t="str">
        <f>"23104316609"</f>
        <v>23104316609</v>
      </c>
      <c r="C213" s="8">
        <v>63.2</v>
      </c>
      <c r="D213" s="11">
        <v>82.16</v>
      </c>
      <c r="E213" s="11">
        <v>72.68</v>
      </c>
    </row>
    <row r="214" spans="1:5">
      <c r="A214" s="10" t="str">
        <f t="shared" si="39"/>
        <v>1043</v>
      </c>
      <c r="B214" s="10" t="str">
        <f>"23104311805"</f>
        <v>23104311805</v>
      </c>
      <c r="C214" s="8">
        <v>63.6</v>
      </c>
      <c r="D214" s="11">
        <v>81.5</v>
      </c>
      <c r="E214" s="11">
        <v>72.55</v>
      </c>
    </row>
    <row r="215" spans="1:5">
      <c r="A215" s="10" t="str">
        <f t="shared" si="39"/>
        <v>1043</v>
      </c>
      <c r="B215" s="10" t="str">
        <f>"23104302812"</f>
        <v>23104302812</v>
      </c>
      <c r="C215" s="8">
        <v>62.5</v>
      </c>
      <c r="D215" s="11">
        <v>0</v>
      </c>
      <c r="E215" s="11">
        <v>31.25</v>
      </c>
    </row>
    <row r="216" spans="1:5">
      <c r="A216" s="10" t="str">
        <f t="shared" ref="A216:A221" si="40">"1044"</f>
        <v>1044</v>
      </c>
      <c r="B216" s="10" t="str">
        <f>"23104414015"</f>
        <v>23104414015</v>
      </c>
      <c r="C216" s="8">
        <v>65.6</v>
      </c>
      <c r="D216" s="11">
        <v>84.42</v>
      </c>
      <c r="E216" s="11">
        <v>75.01</v>
      </c>
    </row>
    <row r="217" spans="1:5">
      <c r="A217" s="10" t="str">
        <f t="shared" si="40"/>
        <v>1044</v>
      </c>
      <c r="B217" s="10" t="str">
        <f>"23104404329"</f>
        <v>23104404329</v>
      </c>
      <c r="C217" s="8">
        <v>65</v>
      </c>
      <c r="D217" s="11">
        <v>84.86</v>
      </c>
      <c r="E217" s="11">
        <v>74.93</v>
      </c>
    </row>
    <row r="218" spans="1:5">
      <c r="A218" s="10" t="str">
        <f t="shared" si="40"/>
        <v>1044</v>
      </c>
      <c r="B218" s="10" t="str">
        <f>"23104407704"</f>
        <v>23104407704</v>
      </c>
      <c r="C218" s="8">
        <v>63.3</v>
      </c>
      <c r="D218" s="11">
        <v>84.5</v>
      </c>
      <c r="E218" s="11">
        <v>73.9</v>
      </c>
    </row>
    <row r="219" spans="1:5">
      <c r="A219" s="10" t="str">
        <f t="shared" si="40"/>
        <v>1044</v>
      </c>
      <c r="B219" s="10" t="str">
        <f>"23104413619"</f>
        <v>23104413619</v>
      </c>
      <c r="C219" s="8">
        <v>63.8</v>
      </c>
      <c r="D219" s="11">
        <v>81.9</v>
      </c>
      <c r="E219" s="11">
        <v>72.85</v>
      </c>
    </row>
    <row r="220" spans="1:5">
      <c r="A220" s="10" t="str">
        <f t="shared" si="40"/>
        <v>1044</v>
      </c>
      <c r="B220" s="10" t="str">
        <f>"23104406018"</f>
        <v>23104406018</v>
      </c>
      <c r="C220" s="8">
        <v>61.3</v>
      </c>
      <c r="D220" s="11">
        <v>81.16</v>
      </c>
      <c r="E220" s="11">
        <v>71.23</v>
      </c>
    </row>
    <row r="221" spans="1:5">
      <c r="A221" s="10" t="str">
        <f t="shared" si="40"/>
        <v>1044</v>
      </c>
      <c r="B221" s="10" t="str">
        <f>"23104402915"</f>
        <v>23104402915</v>
      </c>
      <c r="C221" s="8">
        <v>61</v>
      </c>
      <c r="D221" s="12">
        <v>80.34</v>
      </c>
      <c r="E221" s="12">
        <v>70.67</v>
      </c>
    </row>
    <row r="222" spans="1:5">
      <c r="A222" s="10" t="str">
        <f t="shared" ref="A222:A227" si="41">"1045"</f>
        <v>1045</v>
      </c>
      <c r="B222" s="10" t="str">
        <f>"23104525213"</f>
        <v>23104525213</v>
      </c>
      <c r="C222" s="8">
        <v>67.2</v>
      </c>
      <c r="D222" s="11">
        <v>83.76</v>
      </c>
      <c r="E222" s="11">
        <v>75.48</v>
      </c>
    </row>
    <row r="223" spans="1:5">
      <c r="A223" s="10" t="str">
        <f t="shared" si="41"/>
        <v>1045</v>
      </c>
      <c r="B223" s="10" t="str">
        <f>"23104527009"</f>
        <v>23104527009</v>
      </c>
      <c r="C223" s="8">
        <v>63.8</v>
      </c>
      <c r="D223" s="11">
        <v>82.06</v>
      </c>
      <c r="E223" s="11">
        <v>72.93</v>
      </c>
    </row>
    <row r="224" spans="1:5">
      <c r="A224" s="10" t="str">
        <f t="shared" si="41"/>
        <v>1045</v>
      </c>
      <c r="B224" s="10" t="str">
        <f>"23104506119"</f>
        <v>23104506119</v>
      </c>
      <c r="C224" s="8">
        <v>63.3</v>
      </c>
      <c r="D224" s="11">
        <v>81.72</v>
      </c>
      <c r="E224" s="11">
        <v>72.51</v>
      </c>
    </row>
    <row r="225" spans="1:5">
      <c r="A225" s="10" t="str">
        <f t="shared" si="41"/>
        <v>1045</v>
      </c>
      <c r="B225" s="10" t="str">
        <f>"23104515404"</f>
        <v>23104515404</v>
      </c>
      <c r="C225" s="8">
        <v>64.6</v>
      </c>
      <c r="D225" s="11">
        <v>80.2</v>
      </c>
      <c r="E225" s="11">
        <v>72.4</v>
      </c>
    </row>
    <row r="226" spans="1:5">
      <c r="A226" s="10" t="str">
        <f t="shared" si="41"/>
        <v>1045</v>
      </c>
      <c r="B226" s="10" t="str">
        <f>"23104510123"</f>
        <v>23104510123</v>
      </c>
      <c r="C226" s="8">
        <v>66.2</v>
      </c>
      <c r="D226" s="11">
        <v>74.18</v>
      </c>
      <c r="E226" s="11">
        <v>70.19</v>
      </c>
    </row>
    <row r="227" spans="1:5">
      <c r="A227" s="10" t="str">
        <f t="shared" si="41"/>
        <v>1045</v>
      </c>
      <c r="B227" s="10" t="str">
        <f>"23104512504"</f>
        <v>23104512504</v>
      </c>
      <c r="C227" s="8">
        <v>63</v>
      </c>
      <c r="D227" s="12">
        <v>0</v>
      </c>
      <c r="E227" s="12">
        <v>31.5</v>
      </c>
    </row>
    <row r="228" spans="1:5">
      <c r="A228" s="10" t="str">
        <f t="shared" ref="A228:A233" si="42">"1046"</f>
        <v>1046</v>
      </c>
      <c r="B228" s="10" t="str">
        <f>"23104623816"</f>
        <v>23104623816</v>
      </c>
      <c r="C228" s="8">
        <v>73.4</v>
      </c>
      <c r="D228" s="11">
        <v>83.54</v>
      </c>
      <c r="E228" s="11">
        <v>78.47</v>
      </c>
    </row>
    <row r="229" spans="1:5">
      <c r="A229" s="10" t="str">
        <f t="shared" si="42"/>
        <v>1046</v>
      </c>
      <c r="B229" s="10" t="str">
        <f>"23104602217"</f>
        <v>23104602217</v>
      </c>
      <c r="C229" s="8">
        <v>67.9</v>
      </c>
      <c r="D229" s="11">
        <v>84.04</v>
      </c>
      <c r="E229" s="11">
        <v>75.97</v>
      </c>
    </row>
    <row r="230" spans="1:5">
      <c r="A230" s="10" t="str">
        <f t="shared" si="42"/>
        <v>1046</v>
      </c>
      <c r="B230" s="10" t="str">
        <f>"23104614208"</f>
        <v>23104614208</v>
      </c>
      <c r="C230" s="8">
        <v>66.1</v>
      </c>
      <c r="D230" s="12">
        <v>84.88</v>
      </c>
      <c r="E230" s="12">
        <v>75.49</v>
      </c>
    </row>
    <row r="231" spans="1:5">
      <c r="A231" s="10" t="str">
        <f t="shared" si="42"/>
        <v>1046</v>
      </c>
      <c r="B231" s="10" t="str">
        <f>"23104606129"</f>
        <v>23104606129</v>
      </c>
      <c r="C231" s="8">
        <v>67.5</v>
      </c>
      <c r="D231" s="11">
        <v>82.72</v>
      </c>
      <c r="E231" s="11">
        <v>75.11</v>
      </c>
    </row>
    <row r="232" spans="1:5">
      <c r="A232" s="10" t="str">
        <f t="shared" si="42"/>
        <v>1046</v>
      </c>
      <c r="B232" s="10" t="str">
        <f>"23104622221"</f>
        <v>23104622221</v>
      </c>
      <c r="C232" s="8">
        <v>66</v>
      </c>
      <c r="D232" s="12">
        <v>82.56</v>
      </c>
      <c r="E232" s="12">
        <v>74.28</v>
      </c>
    </row>
    <row r="233" spans="1:5">
      <c r="A233" s="10" t="str">
        <f t="shared" si="42"/>
        <v>1046</v>
      </c>
      <c r="B233" s="10" t="str">
        <f>"23104602308"</f>
        <v>23104602308</v>
      </c>
      <c r="C233" s="8">
        <v>66.3</v>
      </c>
      <c r="D233" s="11">
        <v>0</v>
      </c>
      <c r="E233" s="11">
        <v>33.15</v>
      </c>
    </row>
    <row r="234" spans="1:5">
      <c r="A234" s="10" t="str">
        <f t="shared" ref="A234:A239" si="43">"1047"</f>
        <v>1047</v>
      </c>
      <c r="B234" s="10" t="str">
        <f>"23104722118"</f>
        <v>23104722118</v>
      </c>
      <c r="C234" s="8">
        <v>66.1</v>
      </c>
      <c r="D234" s="11">
        <v>86.26</v>
      </c>
      <c r="E234" s="11">
        <v>76.18</v>
      </c>
    </row>
    <row r="235" spans="1:5">
      <c r="A235" s="10" t="str">
        <f t="shared" si="43"/>
        <v>1047</v>
      </c>
      <c r="B235" s="10" t="str">
        <f>"23104717714"</f>
        <v>23104717714</v>
      </c>
      <c r="C235" s="8">
        <v>68</v>
      </c>
      <c r="D235" s="11">
        <v>81.04</v>
      </c>
      <c r="E235" s="11">
        <v>74.52</v>
      </c>
    </row>
    <row r="236" spans="1:5">
      <c r="A236" s="10" t="str">
        <f t="shared" si="43"/>
        <v>1047</v>
      </c>
      <c r="B236" s="10" t="str">
        <f>"23104724416"</f>
        <v>23104724416</v>
      </c>
      <c r="C236" s="8">
        <v>65.7</v>
      </c>
      <c r="D236" s="11">
        <v>82.08</v>
      </c>
      <c r="E236" s="11">
        <v>73.89</v>
      </c>
    </row>
    <row r="237" spans="1:5">
      <c r="A237" s="10" t="str">
        <f t="shared" si="43"/>
        <v>1047</v>
      </c>
      <c r="B237" s="10" t="str">
        <f>"23104724623"</f>
        <v>23104724623</v>
      </c>
      <c r="C237" s="8">
        <v>67.3</v>
      </c>
      <c r="D237" s="11">
        <v>79.16</v>
      </c>
      <c r="E237" s="11">
        <v>73.23</v>
      </c>
    </row>
    <row r="238" spans="1:5">
      <c r="A238" s="10" t="str">
        <f t="shared" si="43"/>
        <v>1047</v>
      </c>
      <c r="B238" s="10" t="str">
        <f>"23104701718"</f>
        <v>23104701718</v>
      </c>
      <c r="C238" s="8">
        <v>65.4</v>
      </c>
      <c r="D238" s="11">
        <v>80.02</v>
      </c>
      <c r="E238" s="11">
        <v>72.71</v>
      </c>
    </row>
    <row r="239" spans="1:5">
      <c r="A239" s="10" t="str">
        <f t="shared" si="43"/>
        <v>1047</v>
      </c>
      <c r="B239" s="10" t="str">
        <f>"23104723620"</f>
        <v>23104723620</v>
      </c>
      <c r="C239" s="8">
        <v>66.8</v>
      </c>
      <c r="D239" s="11">
        <v>76.84</v>
      </c>
      <c r="E239" s="11">
        <v>71.82</v>
      </c>
    </row>
    <row r="240" spans="1:5">
      <c r="A240" s="10" t="str">
        <f t="shared" ref="A240:A242" si="44">"1048"</f>
        <v>1048</v>
      </c>
      <c r="B240" s="10" t="str">
        <f>"23104826514"</f>
        <v>23104826514</v>
      </c>
      <c r="C240" s="8">
        <v>63.5</v>
      </c>
      <c r="D240" s="11">
        <v>87.24</v>
      </c>
      <c r="E240" s="11">
        <v>75.37</v>
      </c>
    </row>
    <row r="241" spans="1:5">
      <c r="A241" s="10" t="str">
        <f t="shared" si="44"/>
        <v>1048</v>
      </c>
      <c r="B241" s="10" t="str">
        <f>"23104823421"</f>
        <v>23104823421</v>
      </c>
      <c r="C241" s="8">
        <v>61.7</v>
      </c>
      <c r="D241" s="11">
        <v>79.48</v>
      </c>
      <c r="E241" s="11">
        <v>70.59</v>
      </c>
    </row>
    <row r="242" spans="1:5">
      <c r="A242" s="10" t="str">
        <f t="shared" si="44"/>
        <v>1048</v>
      </c>
      <c r="B242" s="10" t="str">
        <f>"23104816305"</f>
        <v>23104816305</v>
      </c>
      <c r="C242" s="8">
        <v>59.8</v>
      </c>
      <c r="D242" s="11">
        <v>81.26</v>
      </c>
      <c r="E242" s="11">
        <v>70.53</v>
      </c>
    </row>
    <row r="243" spans="1:5">
      <c r="A243" s="10" t="str">
        <f t="shared" ref="A243:A248" si="45">"1049"</f>
        <v>1049</v>
      </c>
      <c r="B243" s="10" t="str">
        <f>"23104904009"</f>
        <v>23104904009</v>
      </c>
      <c r="C243" s="8">
        <v>68.9</v>
      </c>
      <c r="D243" s="11">
        <v>86.7</v>
      </c>
      <c r="E243" s="11">
        <v>77.8</v>
      </c>
    </row>
    <row r="244" spans="1:5">
      <c r="A244" s="10" t="str">
        <f t="shared" si="45"/>
        <v>1049</v>
      </c>
      <c r="B244" s="10" t="str">
        <f>"23104911203"</f>
        <v>23104911203</v>
      </c>
      <c r="C244" s="8">
        <v>66.5</v>
      </c>
      <c r="D244" s="11">
        <v>85.62</v>
      </c>
      <c r="E244" s="11">
        <v>76.06</v>
      </c>
    </row>
    <row r="245" spans="1:5">
      <c r="A245" s="10" t="str">
        <f t="shared" si="45"/>
        <v>1049</v>
      </c>
      <c r="B245" s="10" t="str">
        <f>"23104914930"</f>
        <v>23104914930</v>
      </c>
      <c r="C245" s="8">
        <v>66.6</v>
      </c>
      <c r="D245" s="11">
        <v>84.44</v>
      </c>
      <c r="E245" s="11">
        <v>75.52</v>
      </c>
    </row>
    <row r="246" spans="1:5">
      <c r="A246" s="10" t="str">
        <f t="shared" si="45"/>
        <v>1049</v>
      </c>
      <c r="B246" s="10" t="str">
        <f>"23104927523"</f>
        <v>23104927523</v>
      </c>
      <c r="C246" s="8">
        <v>65.5</v>
      </c>
      <c r="D246" s="11">
        <v>81.96</v>
      </c>
      <c r="E246" s="11">
        <v>73.73</v>
      </c>
    </row>
    <row r="247" spans="1:5">
      <c r="A247" s="10" t="str">
        <f t="shared" si="45"/>
        <v>1049</v>
      </c>
      <c r="B247" s="10" t="str">
        <f>"23104922610"</f>
        <v>23104922610</v>
      </c>
      <c r="C247" s="8">
        <v>65.4</v>
      </c>
      <c r="D247" s="12">
        <v>81.64</v>
      </c>
      <c r="E247" s="12">
        <v>73.52</v>
      </c>
    </row>
    <row r="248" spans="1:5">
      <c r="A248" s="10" t="str">
        <f t="shared" si="45"/>
        <v>1049</v>
      </c>
      <c r="B248" s="10" t="str">
        <f>"23104913725"</f>
        <v>23104913725</v>
      </c>
      <c r="C248" s="8">
        <v>65.9</v>
      </c>
      <c r="D248" s="11">
        <v>80.6</v>
      </c>
      <c r="E248" s="11">
        <v>73.25</v>
      </c>
    </row>
    <row r="249" spans="1:5">
      <c r="A249" s="10" t="str">
        <f t="shared" ref="A249:A254" si="46">"1050"</f>
        <v>1050</v>
      </c>
      <c r="B249" s="10" t="str">
        <f>"23105003428"</f>
        <v>23105003428</v>
      </c>
      <c r="C249" s="8">
        <v>72.9</v>
      </c>
      <c r="D249" s="11">
        <v>86.88</v>
      </c>
      <c r="E249" s="11">
        <v>79.89</v>
      </c>
    </row>
    <row r="250" spans="1:5">
      <c r="A250" s="10" t="str">
        <f t="shared" si="46"/>
        <v>1050</v>
      </c>
      <c r="B250" s="10" t="str">
        <f>"23105023111"</f>
        <v>23105023111</v>
      </c>
      <c r="C250" s="8">
        <v>71.4</v>
      </c>
      <c r="D250" s="11">
        <v>86.44</v>
      </c>
      <c r="E250" s="11">
        <v>78.92</v>
      </c>
    </row>
    <row r="251" spans="1:5">
      <c r="A251" s="10" t="str">
        <f t="shared" si="46"/>
        <v>1050</v>
      </c>
      <c r="B251" s="10" t="str">
        <f>"23105001912"</f>
        <v>23105001912</v>
      </c>
      <c r="C251" s="8">
        <v>69</v>
      </c>
      <c r="D251" s="11">
        <v>84.34</v>
      </c>
      <c r="E251" s="11">
        <v>76.67</v>
      </c>
    </row>
    <row r="252" spans="1:5">
      <c r="A252" s="10" t="str">
        <f t="shared" si="46"/>
        <v>1050</v>
      </c>
      <c r="B252" s="10" t="str">
        <f>"23105018707"</f>
        <v>23105018707</v>
      </c>
      <c r="C252" s="8">
        <v>66.8</v>
      </c>
      <c r="D252" s="11">
        <v>80.38</v>
      </c>
      <c r="E252" s="11">
        <v>73.59</v>
      </c>
    </row>
    <row r="253" spans="1:5">
      <c r="A253" s="10" t="str">
        <f t="shared" si="46"/>
        <v>1050</v>
      </c>
      <c r="B253" s="10" t="str">
        <f>"23105008614"</f>
        <v>23105008614</v>
      </c>
      <c r="C253" s="8">
        <v>66.1</v>
      </c>
      <c r="D253" s="12">
        <v>78.94</v>
      </c>
      <c r="E253" s="12">
        <v>72.52</v>
      </c>
    </row>
    <row r="254" spans="1:5">
      <c r="A254" s="10" t="str">
        <f t="shared" si="46"/>
        <v>1050</v>
      </c>
      <c r="B254" s="10" t="str">
        <f>"23105007005"</f>
        <v>23105007005</v>
      </c>
      <c r="C254" s="8">
        <v>67.2</v>
      </c>
      <c r="D254" s="11">
        <v>0</v>
      </c>
      <c r="E254" s="11">
        <v>33.6</v>
      </c>
    </row>
    <row r="255" spans="1:5">
      <c r="A255" s="10" t="str">
        <f t="shared" ref="A255:A257" si="47">"1051"</f>
        <v>1051</v>
      </c>
      <c r="B255" s="10" t="str">
        <f>"23105121820"</f>
        <v>23105121820</v>
      </c>
      <c r="C255" s="8">
        <v>69.5</v>
      </c>
      <c r="D255" s="11">
        <v>84.76</v>
      </c>
      <c r="E255" s="11">
        <v>77.13</v>
      </c>
    </row>
    <row r="256" spans="1:5">
      <c r="A256" s="10" t="str">
        <f t="shared" si="47"/>
        <v>1051</v>
      </c>
      <c r="B256" s="10" t="str">
        <f>"23105117513"</f>
        <v>23105117513</v>
      </c>
      <c r="C256" s="8">
        <v>66.2</v>
      </c>
      <c r="D256" s="11">
        <v>81.76</v>
      </c>
      <c r="E256" s="11">
        <v>73.98</v>
      </c>
    </row>
    <row r="257" spans="1:5">
      <c r="A257" s="10" t="str">
        <f t="shared" si="47"/>
        <v>1051</v>
      </c>
      <c r="B257" s="10" t="str">
        <f>"23105114720"</f>
        <v>23105114720</v>
      </c>
      <c r="C257" s="8">
        <v>63.6</v>
      </c>
      <c r="D257" s="11">
        <v>82.8</v>
      </c>
      <c r="E257" s="11">
        <v>73.2</v>
      </c>
    </row>
    <row r="258" spans="1:5">
      <c r="A258" s="10" t="str">
        <f t="shared" ref="A258:A260" si="48">"1052"</f>
        <v>1052</v>
      </c>
      <c r="B258" s="10" t="str">
        <f>"23105222007"</f>
        <v>23105222007</v>
      </c>
      <c r="C258" s="8">
        <v>66.4</v>
      </c>
      <c r="D258" s="11">
        <v>81.52</v>
      </c>
      <c r="E258" s="11">
        <v>73.96</v>
      </c>
    </row>
    <row r="259" spans="1:5">
      <c r="A259" s="10" t="str">
        <f t="shared" si="48"/>
        <v>1052</v>
      </c>
      <c r="B259" s="10" t="str">
        <f>"23105209916"</f>
        <v>23105209916</v>
      </c>
      <c r="C259" s="8">
        <v>66.7</v>
      </c>
      <c r="D259" s="11">
        <v>81.2</v>
      </c>
      <c r="E259" s="11">
        <v>73.95</v>
      </c>
    </row>
    <row r="260" spans="1:5">
      <c r="A260" s="10" t="str">
        <f t="shared" si="48"/>
        <v>1052</v>
      </c>
      <c r="B260" s="10" t="str">
        <f>"23105213816"</f>
        <v>23105213816</v>
      </c>
      <c r="C260" s="8">
        <v>63.1</v>
      </c>
      <c r="D260" s="11">
        <v>80.92</v>
      </c>
      <c r="E260" s="11">
        <v>72.01</v>
      </c>
    </row>
    <row r="261" spans="1:5">
      <c r="A261" s="10" t="str">
        <f t="shared" ref="A261:A266" si="49">"1053"</f>
        <v>1053</v>
      </c>
      <c r="B261" s="10" t="str">
        <f>"23105318604"</f>
        <v>23105318604</v>
      </c>
      <c r="C261" s="8">
        <v>67.5</v>
      </c>
      <c r="D261" s="11">
        <v>86.24</v>
      </c>
      <c r="E261" s="11">
        <v>76.87</v>
      </c>
    </row>
    <row r="262" spans="1:5">
      <c r="A262" s="10" t="str">
        <f t="shared" si="49"/>
        <v>1053</v>
      </c>
      <c r="B262" s="10" t="str">
        <f>"23105320122"</f>
        <v>23105320122</v>
      </c>
      <c r="C262" s="8">
        <v>66.7</v>
      </c>
      <c r="D262" s="11">
        <v>84.46</v>
      </c>
      <c r="E262" s="11">
        <v>75.58</v>
      </c>
    </row>
    <row r="263" spans="1:5">
      <c r="A263" s="10" t="str">
        <f t="shared" si="49"/>
        <v>1053</v>
      </c>
      <c r="B263" s="10" t="str">
        <f>"23105312719"</f>
        <v>23105312719</v>
      </c>
      <c r="C263" s="8">
        <v>61.2</v>
      </c>
      <c r="D263" s="11">
        <v>83.86</v>
      </c>
      <c r="E263" s="11">
        <v>72.53</v>
      </c>
    </row>
    <row r="264" spans="1:5">
      <c r="A264" s="10" t="str">
        <f t="shared" si="49"/>
        <v>1053</v>
      </c>
      <c r="B264" s="10" t="str">
        <f>"23105323310"</f>
        <v>23105323310</v>
      </c>
      <c r="C264" s="8">
        <v>65.6</v>
      </c>
      <c r="D264" s="11">
        <v>76.74</v>
      </c>
      <c r="E264" s="11">
        <v>71.17</v>
      </c>
    </row>
    <row r="265" spans="1:5">
      <c r="A265" s="10" t="str">
        <f t="shared" si="49"/>
        <v>1053</v>
      </c>
      <c r="B265" s="10" t="str">
        <f>"23105327911"</f>
        <v>23105327911</v>
      </c>
      <c r="C265" s="8">
        <v>64.1</v>
      </c>
      <c r="D265" s="11">
        <v>0</v>
      </c>
      <c r="E265" s="11">
        <v>32.05</v>
      </c>
    </row>
    <row r="266" spans="1:5">
      <c r="A266" s="10" t="str">
        <f t="shared" si="49"/>
        <v>1053</v>
      </c>
      <c r="B266" s="10" t="str">
        <f>"23105304923"</f>
        <v>23105304923</v>
      </c>
      <c r="C266" s="8">
        <v>62</v>
      </c>
      <c r="D266" s="11">
        <v>0</v>
      </c>
      <c r="E266" s="11">
        <v>31</v>
      </c>
    </row>
    <row r="267" spans="1:5">
      <c r="A267" s="10" t="str">
        <f t="shared" ref="A267:A272" si="50">"1054"</f>
        <v>1054</v>
      </c>
      <c r="B267" s="10" t="str">
        <f>"23105417424"</f>
        <v>23105417424</v>
      </c>
      <c r="C267" s="8">
        <v>69.6</v>
      </c>
      <c r="D267" s="11">
        <v>86.24</v>
      </c>
      <c r="E267" s="11">
        <v>77.92</v>
      </c>
    </row>
    <row r="268" spans="1:5">
      <c r="A268" s="10" t="str">
        <f t="shared" si="50"/>
        <v>1054</v>
      </c>
      <c r="B268" s="10" t="str">
        <f>"23105404127"</f>
        <v>23105404127</v>
      </c>
      <c r="C268" s="8">
        <v>67.6</v>
      </c>
      <c r="D268" s="11">
        <v>84.4</v>
      </c>
      <c r="E268" s="11">
        <v>76</v>
      </c>
    </row>
    <row r="269" spans="1:5">
      <c r="A269" s="10" t="str">
        <f t="shared" si="50"/>
        <v>1054</v>
      </c>
      <c r="B269" s="10" t="str">
        <f>"23105415702"</f>
        <v>23105415702</v>
      </c>
      <c r="C269" s="8">
        <v>66.4</v>
      </c>
      <c r="D269" s="11">
        <v>83.34</v>
      </c>
      <c r="E269" s="11">
        <v>74.87</v>
      </c>
    </row>
    <row r="270" spans="1:5">
      <c r="A270" s="10" t="str">
        <f t="shared" si="50"/>
        <v>1054</v>
      </c>
      <c r="B270" s="10" t="str">
        <f>"23105426710"</f>
        <v>23105426710</v>
      </c>
      <c r="C270" s="8">
        <v>67</v>
      </c>
      <c r="D270" s="11">
        <v>81.98</v>
      </c>
      <c r="E270" s="11">
        <v>74.49</v>
      </c>
    </row>
    <row r="271" spans="1:5">
      <c r="A271" s="10" t="str">
        <f t="shared" si="50"/>
        <v>1054</v>
      </c>
      <c r="B271" s="10" t="str">
        <f>"23105406003"</f>
        <v>23105406003</v>
      </c>
      <c r="C271" s="8">
        <v>67.2</v>
      </c>
      <c r="D271" s="11">
        <v>75.6</v>
      </c>
      <c r="E271" s="11">
        <v>71.4</v>
      </c>
    </row>
    <row r="272" spans="1:5">
      <c r="A272" s="10" t="str">
        <f t="shared" si="50"/>
        <v>1054</v>
      </c>
      <c r="B272" s="10" t="str">
        <f>"23105411329"</f>
        <v>23105411329</v>
      </c>
      <c r="C272" s="8">
        <v>74.7</v>
      </c>
      <c r="D272" s="13">
        <v>0</v>
      </c>
      <c r="E272" s="13">
        <v>37.35</v>
      </c>
    </row>
    <row r="273" spans="1:5">
      <c r="A273" s="10" t="str">
        <f t="shared" ref="A273:A278" si="51">"1055"</f>
        <v>1055</v>
      </c>
      <c r="B273" s="10" t="str">
        <f>"23105507830"</f>
        <v>23105507830</v>
      </c>
      <c r="C273" s="8">
        <v>63.7</v>
      </c>
      <c r="D273" s="11">
        <v>84.02</v>
      </c>
      <c r="E273" s="11">
        <v>73.86</v>
      </c>
    </row>
    <row r="274" spans="1:5">
      <c r="A274" s="10" t="str">
        <f t="shared" si="51"/>
        <v>1055</v>
      </c>
      <c r="B274" s="10" t="str">
        <f>"23105519920"</f>
        <v>23105519920</v>
      </c>
      <c r="C274" s="8">
        <v>64.2</v>
      </c>
      <c r="D274" s="11">
        <v>83.16</v>
      </c>
      <c r="E274" s="11">
        <v>73.68</v>
      </c>
    </row>
    <row r="275" spans="1:5">
      <c r="A275" s="10" t="str">
        <f t="shared" si="51"/>
        <v>1055</v>
      </c>
      <c r="B275" s="10" t="str">
        <f>"23105517510"</f>
        <v>23105517510</v>
      </c>
      <c r="C275" s="8">
        <v>57.2</v>
      </c>
      <c r="D275" s="11">
        <v>84.56</v>
      </c>
      <c r="E275" s="11">
        <v>70.88</v>
      </c>
    </row>
    <row r="276" spans="1:5">
      <c r="A276" s="10" t="str">
        <f t="shared" si="51"/>
        <v>1055</v>
      </c>
      <c r="B276" s="10" t="str">
        <f>"23105503827"</f>
        <v>23105503827</v>
      </c>
      <c r="C276" s="8">
        <v>59.2</v>
      </c>
      <c r="D276" s="11">
        <v>81.84</v>
      </c>
      <c r="E276" s="11">
        <v>70.52</v>
      </c>
    </row>
    <row r="277" spans="1:5">
      <c r="A277" s="10" t="str">
        <f t="shared" si="51"/>
        <v>1055</v>
      </c>
      <c r="B277" s="10" t="str">
        <f>"23105511024"</f>
        <v>23105511024</v>
      </c>
      <c r="C277" s="8">
        <v>57.5</v>
      </c>
      <c r="D277" s="11">
        <v>82.1</v>
      </c>
      <c r="E277" s="11">
        <v>69.8</v>
      </c>
    </row>
    <row r="278" spans="1:5">
      <c r="A278" s="8" t="str">
        <f t="shared" si="51"/>
        <v>1055</v>
      </c>
      <c r="B278" s="8" t="str">
        <f>"23105527020"</f>
        <v>23105527020</v>
      </c>
      <c r="C278" s="8">
        <v>56.3</v>
      </c>
      <c r="D278" s="14">
        <v>78.04</v>
      </c>
      <c r="E278" s="14">
        <v>67.17</v>
      </c>
    </row>
    <row r="279" spans="1:5">
      <c r="A279" s="10" t="str">
        <f t="shared" ref="A279:A284" si="52">"1056"</f>
        <v>1056</v>
      </c>
      <c r="B279" s="10" t="str">
        <f>"23105612225"</f>
        <v>23105612225</v>
      </c>
      <c r="C279" s="8">
        <v>64.7</v>
      </c>
      <c r="D279" s="11">
        <v>84.7</v>
      </c>
      <c r="E279" s="11">
        <v>74.7</v>
      </c>
    </row>
    <row r="280" spans="1:5">
      <c r="A280" s="10" t="str">
        <f t="shared" si="52"/>
        <v>1056</v>
      </c>
      <c r="B280" s="10" t="str">
        <f>"23105615310"</f>
        <v>23105615310</v>
      </c>
      <c r="C280" s="8">
        <v>64.3</v>
      </c>
      <c r="D280" s="11">
        <v>84.86</v>
      </c>
      <c r="E280" s="11">
        <v>74.58</v>
      </c>
    </row>
    <row r="281" spans="1:5">
      <c r="A281" s="10" t="str">
        <f t="shared" si="52"/>
        <v>1056</v>
      </c>
      <c r="B281" s="10" t="str">
        <f>"23105604914"</f>
        <v>23105604914</v>
      </c>
      <c r="C281" s="8">
        <v>65.3</v>
      </c>
      <c r="D281" s="11">
        <v>82.42</v>
      </c>
      <c r="E281" s="11">
        <v>73.86</v>
      </c>
    </row>
    <row r="282" spans="1:5">
      <c r="A282" s="10" t="str">
        <f t="shared" si="52"/>
        <v>1056</v>
      </c>
      <c r="B282" s="10" t="str">
        <f>"23105612701"</f>
        <v>23105612701</v>
      </c>
      <c r="C282" s="8">
        <v>63.2</v>
      </c>
      <c r="D282" s="11">
        <v>82.08</v>
      </c>
      <c r="E282" s="11">
        <v>72.64</v>
      </c>
    </row>
    <row r="283" spans="1:5">
      <c r="A283" s="10" t="str">
        <f t="shared" si="52"/>
        <v>1056</v>
      </c>
      <c r="B283" s="10" t="str">
        <f>"23105611809"</f>
        <v>23105611809</v>
      </c>
      <c r="C283" s="8">
        <v>61.7</v>
      </c>
      <c r="D283" s="11">
        <v>81.48</v>
      </c>
      <c r="E283" s="11">
        <v>71.59</v>
      </c>
    </row>
    <row r="284" spans="1:5">
      <c r="A284" s="10" t="str">
        <f t="shared" si="52"/>
        <v>1056</v>
      </c>
      <c r="B284" s="10" t="str">
        <f>"23105613815"</f>
        <v>23105613815</v>
      </c>
      <c r="C284" s="8">
        <v>61.5</v>
      </c>
      <c r="D284" s="11">
        <v>80.68</v>
      </c>
      <c r="E284" s="11">
        <v>71.09</v>
      </c>
    </row>
    <row r="285" spans="1:5">
      <c r="A285" s="10" t="str">
        <f t="shared" ref="A285:A287" si="53">"1057"</f>
        <v>1057</v>
      </c>
      <c r="B285" s="10" t="str">
        <f>"23105702110"</f>
        <v>23105702110</v>
      </c>
      <c r="C285" s="8">
        <v>68</v>
      </c>
      <c r="D285" s="11">
        <v>85.86</v>
      </c>
      <c r="E285" s="11">
        <v>76.93</v>
      </c>
    </row>
    <row r="286" spans="1:5">
      <c r="A286" s="10" t="str">
        <f t="shared" si="53"/>
        <v>1057</v>
      </c>
      <c r="B286" s="10" t="str">
        <f>"23105709230"</f>
        <v>23105709230</v>
      </c>
      <c r="C286" s="8">
        <v>65.5</v>
      </c>
      <c r="D286" s="11">
        <v>83.4</v>
      </c>
      <c r="E286" s="11">
        <v>74.45</v>
      </c>
    </row>
    <row r="287" spans="1:5">
      <c r="A287" s="10" t="str">
        <f t="shared" si="53"/>
        <v>1057</v>
      </c>
      <c r="B287" s="10" t="str">
        <f>"23105722612"</f>
        <v>23105722612</v>
      </c>
      <c r="C287" s="8">
        <v>68.8</v>
      </c>
      <c r="D287" s="11">
        <v>78.16</v>
      </c>
      <c r="E287" s="11">
        <v>73.48</v>
      </c>
    </row>
    <row r="288" spans="1:5">
      <c r="A288" s="10" t="str">
        <f t="shared" ref="A288:A302" si="54">"1058"</f>
        <v>1058</v>
      </c>
      <c r="B288" s="10" t="str">
        <f>"23105819228"</f>
        <v>23105819228</v>
      </c>
      <c r="C288" s="8">
        <v>75.9</v>
      </c>
      <c r="D288" s="11">
        <v>85.28</v>
      </c>
      <c r="E288" s="11">
        <v>80.59</v>
      </c>
    </row>
    <row r="289" spans="1:5">
      <c r="A289" s="10" t="str">
        <f t="shared" si="54"/>
        <v>1058</v>
      </c>
      <c r="B289" s="10" t="str">
        <f>"23105811025"</f>
        <v>23105811025</v>
      </c>
      <c r="C289" s="8">
        <v>75.4</v>
      </c>
      <c r="D289" s="11">
        <v>84.82</v>
      </c>
      <c r="E289" s="11">
        <v>80.11</v>
      </c>
    </row>
    <row r="290" spans="1:5">
      <c r="A290" s="10" t="str">
        <f t="shared" si="54"/>
        <v>1058</v>
      </c>
      <c r="B290" s="10" t="str">
        <f>"23105815905"</f>
        <v>23105815905</v>
      </c>
      <c r="C290" s="8">
        <v>71.6</v>
      </c>
      <c r="D290" s="11">
        <v>88.44</v>
      </c>
      <c r="E290" s="11">
        <v>80.02</v>
      </c>
    </row>
    <row r="291" spans="1:5">
      <c r="A291" s="10" t="str">
        <f t="shared" si="54"/>
        <v>1058</v>
      </c>
      <c r="B291" s="10" t="str">
        <f>"23105808721"</f>
        <v>23105808721</v>
      </c>
      <c r="C291" s="8">
        <v>74.2</v>
      </c>
      <c r="D291" s="11">
        <v>85.56</v>
      </c>
      <c r="E291" s="11">
        <v>79.88</v>
      </c>
    </row>
    <row r="292" spans="1:5">
      <c r="A292" s="10" t="str">
        <f t="shared" si="54"/>
        <v>1058</v>
      </c>
      <c r="B292" s="10" t="str">
        <f>"23105810423"</f>
        <v>23105810423</v>
      </c>
      <c r="C292" s="8">
        <v>73.5</v>
      </c>
      <c r="D292" s="11">
        <v>85.88</v>
      </c>
      <c r="E292" s="11">
        <v>79.69</v>
      </c>
    </row>
    <row r="293" spans="1:5">
      <c r="A293" s="10" t="str">
        <f t="shared" si="54"/>
        <v>1058</v>
      </c>
      <c r="B293" s="10" t="str">
        <f>"23105814521"</f>
        <v>23105814521</v>
      </c>
      <c r="C293" s="8">
        <v>73.9</v>
      </c>
      <c r="D293" s="11">
        <v>84.28</v>
      </c>
      <c r="E293" s="11">
        <v>79.09</v>
      </c>
    </row>
    <row r="294" spans="1:5">
      <c r="A294" s="10" t="str">
        <f t="shared" si="54"/>
        <v>1058</v>
      </c>
      <c r="B294" s="10" t="str">
        <f>"23105825113"</f>
        <v>23105825113</v>
      </c>
      <c r="C294" s="8">
        <v>72.8</v>
      </c>
      <c r="D294" s="11">
        <v>84.38</v>
      </c>
      <c r="E294" s="11">
        <v>78.59</v>
      </c>
    </row>
    <row r="295" spans="1:5">
      <c r="A295" s="10" t="str">
        <f t="shared" si="54"/>
        <v>1058</v>
      </c>
      <c r="B295" s="10" t="str">
        <f>"23105804416"</f>
        <v>23105804416</v>
      </c>
      <c r="C295" s="8">
        <v>74.5</v>
      </c>
      <c r="D295" s="11">
        <v>82.58</v>
      </c>
      <c r="E295" s="11">
        <v>78.54</v>
      </c>
    </row>
    <row r="296" spans="1:5">
      <c r="A296" s="10" t="str">
        <f t="shared" si="54"/>
        <v>1058</v>
      </c>
      <c r="B296" s="10" t="str">
        <f>"23105808904"</f>
        <v>23105808904</v>
      </c>
      <c r="C296" s="8">
        <v>73.3</v>
      </c>
      <c r="D296" s="11">
        <v>83.42</v>
      </c>
      <c r="E296" s="11">
        <v>78.36</v>
      </c>
    </row>
    <row r="297" spans="1:5">
      <c r="A297" s="10" t="str">
        <f t="shared" si="54"/>
        <v>1058</v>
      </c>
      <c r="B297" s="10" t="str">
        <f>"23105808621"</f>
        <v>23105808621</v>
      </c>
      <c r="C297" s="8">
        <v>71.9</v>
      </c>
      <c r="D297" s="11">
        <v>82.38</v>
      </c>
      <c r="E297" s="11">
        <v>77.14</v>
      </c>
    </row>
    <row r="298" spans="1:5">
      <c r="A298" s="10" t="str">
        <f t="shared" si="54"/>
        <v>1058</v>
      </c>
      <c r="B298" s="10" t="str">
        <f>"23105810807"</f>
        <v>23105810807</v>
      </c>
      <c r="C298" s="8">
        <v>69.1</v>
      </c>
      <c r="D298" s="11">
        <v>84.62</v>
      </c>
      <c r="E298" s="11">
        <v>76.86</v>
      </c>
    </row>
    <row r="299" spans="1:5">
      <c r="A299" s="10" t="str">
        <f t="shared" si="54"/>
        <v>1058</v>
      </c>
      <c r="B299" s="10" t="str">
        <f>"23105817420"</f>
        <v>23105817420</v>
      </c>
      <c r="C299" s="8">
        <v>69.4</v>
      </c>
      <c r="D299" s="11">
        <v>83.34</v>
      </c>
      <c r="E299" s="11">
        <v>76.37</v>
      </c>
    </row>
    <row r="300" spans="1:5">
      <c r="A300" s="10" t="str">
        <f t="shared" si="54"/>
        <v>1058</v>
      </c>
      <c r="B300" s="10" t="str">
        <f>"23105803502"</f>
        <v>23105803502</v>
      </c>
      <c r="C300" s="8">
        <v>71</v>
      </c>
      <c r="D300" s="11">
        <v>81.7</v>
      </c>
      <c r="E300" s="11">
        <v>76.35</v>
      </c>
    </row>
    <row r="301" spans="1:5">
      <c r="A301" s="10" t="str">
        <f t="shared" si="54"/>
        <v>1058</v>
      </c>
      <c r="B301" s="10" t="str">
        <f>"23105826912"</f>
        <v>23105826912</v>
      </c>
      <c r="C301" s="8">
        <v>72.3</v>
      </c>
      <c r="D301" s="11">
        <v>80.36</v>
      </c>
      <c r="E301" s="11">
        <v>76.33</v>
      </c>
    </row>
    <row r="302" spans="1:5">
      <c r="A302" s="10" t="str">
        <f t="shared" si="54"/>
        <v>1058</v>
      </c>
      <c r="B302" s="10" t="str">
        <f>"23105808317"</f>
        <v>23105808317</v>
      </c>
      <c r="C302" s="8">
        <v>70.9</v>
      </c>
      <c r="D302" s="11">
        <v>73.32</v>
      </c>
      <c r="E302" s="11">
        <v>72.11</v>
      </c>
    </row>
  </sheetData>
  <mergeCells count="1">
    <mergeCell ref="A2:E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LENOVE</dc:creator>
  <cp:lastModifiedBy>LENOVE</cp:lastModifiedBy>
  <dcterms:created xsi:type="dcterms:W3CDTF">2023-12-16T09:15:57Z</dcterms:created>
  <dcterms:modified xsi:type="dcterms:W3CDTF">2023-12-16T09:33:44Z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980F51D0A728446FAA515D38C93B5863_11</vt:lpwstr>
  </property>
  <property fmtid="{D5CDD505-2E9C-101B-9397-08002B2CF9AE}" pid="3" name="KSOProductBuildVer">
    <vt:lpwstr>2052-11.1.0.14309</vt:lpwstr>
  </property>
</Properties>
</file>