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<sst xmlns="http://schemas.openxmlformats.org/spreadsheetml/2006/main" count="87" uniqueCount="30">
  <si>
    <t>附件：</t>
  </si>
  <si>
    <t>2023年南阳市卧龙区公开招聘事业单位工作人员
进入体检人员名单</t>
  </si>
  <si>
    <t>岗位代码</t>
  </si>
  <si>
    <t>岗位名称</t>
  </si>
  <si>
    <t>准考证号</t>
  </si>
  <si>
    <t>姓名</t>
  </si>
  <si>
    <t>卧龙区互联网应急调度中心</t>
  </si>
  <si>
    <t>卧龙区平安建设促进中心</t>
  </si>
  <si>
    <t>卧龙区民族宗教事务服务中心</t>
  </si>
  <si>
    <t>卧龙区工商联会员服务中心</t>
  </si>
  <si>
    <t>卧龙区行政审批服务中心</t>
  </si>
  <si>
    <t>卧龙区政务大数据中心</t>
  </si>
  <si>
    <t>卧龙区金融工作服务中心</t>
  </si>
  <si>
    <t>卧龙区中医药发展服务中心</t>
  </si>
  <si>
    <t>卧龙区先进制造业开发区管理委员会</t>
  </si>
  <si>
    <t>卧龙区职工服务中心</t>
  </si>
  <si>
    <t>卧龙区企业服务中心</t>
  </si>
  <si>
    <t>卧龙区林业发展服务中心</t>
  </si>
  <si>
    <t>卧龙区普查调查队</t>
  </si>
  <si>
    <t>卧龙区国土空间规划服务中心</t>
  </si>
  <si>
    <t>卧龙区经济责任审计服务中心</t>
  </si>
  <si>
    <t>卧龙区招商投资促进中心</t>
  </si>
  <si>
    <t>卧龙区电子商务产业发展中心</t>
  </si>
  <si>
    <t>卧龙区商务稽查大队</t>
  </si>
  <si>
    <t>卧龙区粮食执法大队</t>
  </si>
  <si>
    <t>卧龙区科技创新塈科技成果转化促进中心</t>
  </si>
  <si>
    <t>南阳市应急管理综合行政执法支队卧龙执法大队</t>
  </si>
  <si>
    <t>卧龙区重点项目建设促进中心</t>
  </si>
  <si>
    <t>卧龙区优化营商环境服务中心</t>
  </si>
  <si>
    <t>卧龙区房产中心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</si>
</sst>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4"/>
  <sheetViews>
    <sheetView tabSelected="1" workbookViewId="0">
      <selection activeCell="A1" sqref="A1"/>
    </sheetView>
  </sheetViews>
  <sheetFormatPr defaultColWidth="8.72727272727273" defaultRowHeight="22" customHeight="1" outlineLevelCol="3"/>
  <cols>
    <col min="1" max="1" width="9.54545454545454" style="1" customWidth="1"/>
    <col min="2" max="2" width="49.3636363636364" style="2" customWidth="1"/>
    <col min="3" max="3" width="12.9090909090909" style="1" customWidth="1"/>
    <col min="4" max="4" width="7.54545454545455" style="1" customWidth="1"/>
  </cols>
  <sheetData>
    <row r="1" customHeight="1" spans="1:1">
      <c r="A1" s="1" t="s">
        <v>0</v>
      </c>
    </row>
    <row r="2" ht="52" customHeight="1" spans="1:4">
      <c r="A2" s="3" t="s">
        <v>1</v>
      </c>
      <c r="B2" s="3"/>
      <c r="C2" s="3"/>
      <c r="D2" s="3"/>
    </row>
    <row r="3" customHeight="1" spans="1:4">
      <c r="A3" s="4" t="s">
        <v>2</v>
      </c>
      <c r="B3" s="4" t="s">
        <v>3</v>
      </c>
      <c r="C3" s="5" t="s">
        <v>4</v>
      </c>
      <c r="D3" s="5" t="s">
        <v>5</v>
      </c>
    </row>
    <row r="4" customHeight="1" spans="1:4">
      <c r="A4" s="6" t="str">
        <f>"1001"</f>
        <v>1001</v>
      </c>
      <c r="B4" s="7" t="s">
        <v>6</v>
      </c>
      <c r="C4" s="6" t="str">
        <f>"23410012022"</f>
        <v>23410012022</v>
      </c>
      <c r="D4" s="6" t="str">
        <f>"韩龙飞"</f>
        <v>韩龙飞</v>
      </c>
    </row>
    <row r="5" customHeight="1" spans="1:4">
      <c r="A5" s="6" t="str">
        <f>"1001"</f>
        <v>1001</v>
      </c>
      <c r="B5" s="7" t="s">
        <v>6</v>
      </c>
      <c r="C5" s="6" t="str">
        <f>"23410010504"</f>
        <v>23410010504</v>
      </c>
      <c r="D5" s="6" t="str">
        <f>"任倜"</f>
        <v>任倜</v>
      </c>
    </row>
    <row r="6" customHeight="1" spans="1:4">
      <c r="A6" s="6" t="str">
        <f>"1002"</f>
        <v>1002</v>
      </c>
      <c r="B6" s="7" t="s">
        <v>7</v>
      </c>
      <c r="C6" s="6" t="str">
        <f>"23410021912"</f>
        <v>23410021912</v>
      </c>
      <c r="D6" s="6" t="str">
        <f>"尹荥桂"</f>
        <v>尹荥桂</v>
      </c>
    </row>
    <row r="7" customHeight="1" spans="1:4">
      <c r="A7" s="6" t="str">
        <f>"1002"</f>
        <v>1002</v>
      </c>
      <c r="B7" s="7" t="s">
        <v>7</v>
      </c>
      <c r="C7" s="6" t="str">
        <f>"23410026408"</f>
        <v>23410026408</v>
      </c>
      <c r="D7" s="6" t="str">
        <f>"高幸"</f>
        <v>高幸</v>
      </c>
    </row>
    <row r="8" customHeight="1" spans="1:4">
      <c r="A8" s="6" t="str">
        <f>"1003"</f>
        <v>1003</v>
      </c>
      <c r="B8" s="7" t="s">
        <v>7</v>
      </c>
      <c r="C8" s="6" t="str">
        <f>"23410037001"</f>
        <v>23410037001</v>
      </c>
      <c r="D8" s="6" t="str">
        <f>"徐冉冉"</f>
        <v>徐冉冉</v>
      </c>
    </row>
    <row r="9" customHeight="1" spans="1:4">
      <c r="A9" s="6" t="str">
        <f>"1003"</f>
        <v>1003</v>
      </c>
      <c r="B9" s="7" t="s">
        <v>7</v>
      </c>
      <c r="C9" s="6" t="str">
        <f>"23410032509"</f>
        <v>23410032509</v>
      </c>
      <c r="D9" s="6" t="str">
        <f>"邢可梵"</f>
        <v>邢可梵</v>
      </c>
    </row>
    <row r="10" customHeight="1" spans="1:4">
      <c r="A10" s="6" t="str">
        <f>"1004"</f>
        <v>1004</v>
      </c>
      <c r="B10" s="7" t="s">
        <v>8</v>
      </c>
      <c r="C10" s="6" t="str">
        <f>"23410046729"</f>
        <v>23410046729</v>
      </c>
      <c r="D10" s="6" t="str">
        <f>"李玥明"</f>
        <v>李玥明</v>
      </c>
    </row>
    <row r="11" customHeight="1" spans="1:4">
      <c r="A11" s="6" t="str">
        <f>"1005"</f>
        <v>1005</v>
      </c>
      <c r="B11" s="7" t="s">
        <v>9</v>
      </c>
      <c r="C11" s="6" t="str">
        <f>"23410051810"</f>
        <v>23410051810</v>
      </c>
      <c r="D11" s="6" t="str">
        <f>"冯晓倩"</f>
        <v>冯晓倩</v>
      </c>
    </row>
    <row r="12" customHeight="1" spans="1:4">
      <c r="A12" s="6" t="str">
        <f>"1005"</f>
        <v>1005</v>
      </c>
      <c r="B12" s="7" t="s">
        <v>9</v>
      </c>
      <c r="C12" s="6" t="str">
        <f>"23410051227"</f>
        <v>23410051227</v>
      </c>
      <c r="D12" s="6" t="str">
        <f>"黄娟"</f>
        <v>黄娟</v>
      </c>
    </row>
    <row r="13" customHeight="1" spans="1:4">
      <c r="A13" s="6" t="str">
        <f>"1006"</f>
        <v>1006</v>
      </c>
      <c r="B13" s="7" t="s">
        <v>10</v>
      </c>
      <c r="C13" s="6" t="str">
        <f>"23410065113"</f>
        <v>23410065113</v>
      </c>
      <c r="D13" s="6" t="str">
        <f>"勇浩颖"</f>
        <v>勇浩颖</v>
      </c>
    </row>
    <row r="14" customHeight="1" spans="1:4">
      <c r="A14" s="6" t="str">
        <f>"1007"</f>
        <v>1007</v>
      </c>
      <c r="B14" s="7" t="s">
        <v>10</v>
      </c>
      <c r="C14" s="6" t="str">
        <f>"23410073814"</f>
        <v>23410073814</v>
      </c>
      <c r="D14" s="6" t="str">
        <f>"王斌"</f>
        <v>王斌</v>
      </c>
    </row>
    <row r="15" customHeight="1" spans="1:4">
      <c r="A15" s="6" t="str">
        <f>"1007"</f>
        <v>1007</v>
      </c>
      <c r="B15" s="7" t="s">
        <v>10</v>
      </c>
      <c r="C15" s="6" t="str">
        <f>"23410076605"</f>
        <v>23410076605</v>
      </c>
      <c r="D15" s="6" t="str">
        <f>"李文博"</f>
        <v>李文博</v>
      </c>
    </row>
    <row r="16" customHeight="1" spans="1:4">
      <c r="A16" s="6" t="str">
        <f>"1008"</f>
        <v>1008</v>
      </c>
      <c r="B16" s="7" t="s">
        <v>10</v>
      </c>
      <c r="C16" s="6" t="str">
        <f>"23410083519"</f>
        <v>23410083519</v>
      </c>
      <c r="D16" s="6" t="str">
        <f>"张昌华"</f>
        <v>张昌华</v>
      </c>
    </row>
    <row r="17" customHeight="1" spans="1:4">
      <c r="A17" s="6" t="str">
        <f>"1009"</f>
        <v>1009</v>
      </c>
      <c r="B17" s="7" t="s">
        <v>10</v>
      </c>
      <c r="C17" s="6" t="str">
        <f>"23410095124"</f>
        <v>23410095124</v>
      </c>
      <c r="D17" s="6" t="str">
        <f>"王云飞"</f>
        <v>王云飞</v>
      </c>
    </row>
    <row r="18" customHeight="1" spans="1:4">
      <c r="A18" s="6" t="str">
        <f>"1009"</f>
        <v>1009</v>
      </c>
      <c r="B18" s="7" t="s">
        <v>10</v>
      </c>
      <c r="C18" s="6" t="str">
        <f>"23410091020"</f>
        <v>23410091020</v>
      </c>
      <c r="D18" s="6" t="str">
        <f>"程明瑞"</f>
        <v>程明瑞</v>
      </c>
    </row>
    <row r="19" customHeight="1" spans="1:4">
      <c r="A19" s="6" t="str">
        <f>"1010"</f>
        <v>1010</v>
      </c>
      <c r="B19" s="7" t="s">
        <v>11</v>
      </c>
      <c r="C19" s="6" t="str">
        <f>"23410102719"</f>
        <v>23410102719</v>
      </c>
      <c r="D19" s="6" t="str">
        <f>"曹蕾"</f>
        <v>曹蕾</v>
      </c>
    </row>
    <row r="20" customHeight="1" spans="1:4">
      <c r="A20" s="6" t="str">
        <f>"1011"</f>
        <v>1011</v>
      </c>
      <c r="B20" s="7" t="s">
        <v>12</v>
      </c>
      <c r="C20" s="6" t="str">
        <f>"23410114510"</f>
        <v>23410114510</v>
      </c>
      <c r="D20" s="6" t="str">
        <f>"张楠"</f>
        <v>张楠</v>
      </c>
    </row>
    <row r="21" customHeight="1" spans="1:4">
      <c r="A21" s="6" t="str">
        <f>"1012"</f>
        <v>1012</v>
      </c>
      <c r="B21" s="7" t="s">
        <v>12</v>
      </c>
      <c r="C21" s="6" t="str">
        <f>"23410120204"</f>
        <v>23410120204</v>
      </c>
      <c r="D21" s="6" t="str">
        <f>"单晓珍"</f>
        <v>单晓珍</v>
      </c>
    </row>
    <row r="22" customHeight="1" spans="1:4">
      <c r="A22" s="6" t="str">
        <f>"1013"</f>
        <v>1013</v>
      </c>
      <c r="B22" s="7" t="s">
        <v>13</v>
      </c>
      <c r="C22" s="6" t="str">
        <f>"23410131318"</f>
        <v>23410131318</v>
      </c>
      <c r="D22" s="6" t="str">
        <f>"黄楠"</f>
        <v>黄楠</v>
      </c>
    </row>
    <row r="23" customHeight="1" spans="1:4">
      <c r="A23" s="6" t="str">
        <f>"1013"</f>
        <v>1013</v>
      </c>
      <c r="B23" s="7" t="s">
        <v>13</v>
      </c>
      <c r="C23" s="6" t="str">
        <f>"23410132608"</f>
        <v>23410132608</v>
      </c>
      <c r="D23" s="6" t="str">
        <f>"卫一博"</f>
        <v>卫一博</v>
      </c>
    </row>
    <row r="24" customHeight="1" spans="1:4">
      <c r="A24" s="6" t="str">
        <f>"1014"</f>
        <v>1014</v>
      </c>
      <c r="B24" s="7" t="s">
        <v>13</v>
      </c>
      <c r="C24" s="6" t="str">
        <f>"23410144030"</f>
        <v>23410144030</v>
      </c>
      <c r="D24" s="6" t="str">
        <f>"张壹"</f>
        <v>张壹</v>
      </c>
    </row>
    <row r="25" customHeight="1" spans="1:4">
      <c r="A25" s="6" t="str">
        <f>"1014"</f>
        <v>1014</v>
      </c>
      <c r="B25" s="7" t="s">
        <v>13</v>
      </c>
      <c r="C25" s="6" t="str">
        <f>"23410140518"</f>
        <v>23410140518</v>
      </c>
      <c r="D25" s="6" t="str">
        <f>"张博"</f>
        <v>张博</v>
      </c>
    </row>
    <row r="26" customHeight="1" spans="1:4">
      <c r="A26" s="6" t="str">
        <f>"1015"</f>
        <v>1015</v>
      </c>
      <c r="B26" s="7" t="s">
        <v>14</v>
      </c>
      <c r="C26" s="6" t="str">
        <f>"23410157122"</f>
        <v>23410157122</v>
      </c>
      <c r="D26" s="6" t="str">
        <f>"龚湛元"</f>
        <v>龚湛元</v>
      </c>
    </row>
    <row r="27" customHeight="1" spans="1:4">
      <c r="A27" s="6" t="str">
        <f>"1016"</f>
        <v>1016</v>
      </c>
      <c r="B27" s="7" t="s">
        <v>14</v>
      </c>
      <c r="C27" s="6" t="str">
        <f>"23410165912"</f>
        <v>23410165912</v>
      </c>
      <c r="D27" s="6" t="str">
        <f>"刘昶"</f>
        <v>刘昶</v>
      </c>
    </row>
    <row r="28" customHeight="1" spans="1:4">
      <c r="A28" s="6" t="str">
        <f>"1017"</f>
        <v>1017</v>
      </c>
      <c r="B28" s="7" t="s">
        <v>14</v>
      </c>
      <c r="C28" s="6" t="str">
        <f>"23410175818"</f>
        <v>23410175818</v>
      </c>
      <c r="D28" s="6" t="str">
        <f>"乔春晓"</f>
        <v>乔春晓</v>
      </c>
    </row>
    <row r="29" customHeight="1" spans="1:4">
      <c r="A29" s="6" t="str">
        <f>"1018"</f>
        <v>1018</v>
      </c>
      <c r="B29" s="7" t="s">
        <v>14</v>
      </c>
      <c r="C29" s="6" t="str">
        <f>"23410181627"</f>
        <v>23410181627</v>
      </c>
      <c r="D29" s="6" t="str">
        <f>"裴茜茜"</f>
        <v>裴茜茜</v>
      </c>
    </row>
    <row r="30" customHeight="1" spans="1:4">
      <c r="A30" s="6" t="str">
        <f>"1019"</f>
        <v>1019</v>
      </c>
      <c r="B30" s="7" t="s">
        <v>15</v>
      </c>
      <c r="C30" s="6" t="str">
        <f>"23410194504"</f>
        <v>23410194504</v>
      </c>
      <c r="D30" s="6" t="str">
        <f>"李静雯"</f>
        <v>李静雯</v>
      </c>
    </row>
    <row r="31" customHeight="1" spans="1:4">
      <c r="A31" s="6" t="str">
        <f>"1020"</f>
        <v>1020</v>
      </c>
      <c r="B31" s="7" t="s">
        <v>16</v>
      </c>
      <c r="C31" s="6" t="str">
        <f>"23410202105"</f>
        <v>23410202105</v>
      </c>
      <c r="D31" s="6" t="str">
        <f>"田原"</f>
        <v>田原</v>
      </c>
    </row>
    <row r="32" customHeight="1" spans="1:4">
      <c r="A32" s="6" t="str">
        <f>"1020"</f>
        <v>1020</v>
      </c>
      <c r="B32" s="7" t="s">
        <v>16</v>
      </c>
      <c r="C32" s="6" t="str">
        <f>"23410203816"</f>
        <v>23410203816</v>
      </c>
      <c r="D32" s="6" t="str">
        <f>"李睿龙"</f>
        <v>李睿龙</v>
      </c>
    </row>
    <row r="33" customHeight="1" spans="1:4">
      <c r="A33" s="6" t="str">
        <f>"1021"</f>
        <v>1021</v>
      </c>
      <c r="B33" s="7" t="s">
        <v>16</v>
      </c>
      <c r="C33" s="6" t="str">
        <f>"23410213328"</f>
        <v>23410213328</v>
      </c>
      <c r="D33" s="6" t="str">
        <f>"靳贵文"</f>
        <v>靳贵文</v>
      </c>
    </row>
    <row r="34" customHeight="1" spans="1:4">
      <c r="A34" s="6" t="str">
        <f>"1022"</f>
        <v>1022</v>
      </c>
      <c r="B34" s="7" t="s">
        <v>16</v>
      </c>
      <c r="C34" s="6" t="str">
        <f>"23410223805"</f>
        <v>23410223805</v>
      </c>
      <c r="D34" s="6" t="str">
        <f>"李文杰"</f>
        <v>李文杰</v>
      </c>
    </row>
    <row r="35" customHeight="1" spans="1:4">
      <c r="A35" s="6" t="str">
        <f>"1023"</f>
        <v>1023</v>
      </c>
      <c r="B35" s="7" t="s">
        <v>16</v>
      </c>
      <c r="C35" s="6" t="str">
        <f>"23410231707"</f>
        <v>23410231707</v>
      </c>
      <c r="D35" s="6" t="str">
        <f>"仝静怡"</f>
        <v>仝静怡</v>
      </c>
    </row>
    <row r="36" customHeight="1" spans="1:4">
      <c r="A36" s="6" t="str">
        <f>"1023"</f>
        <v>1023</v>
      </c>
      <c r="B36" s="7" t="s">
        <v>16</v>
      </c>
      <c r="C36" s="6" t="str">
        <f>"23410232213"</f>
        <v>23410232213</v>
      </c>
      <c r="D36" s="6" t="str">
        <f>"魏新颖"</f>
        <v>魏新颖</v>
      </c>
    </row>
    <row r="37" customHeight="1" spans="1:4">
      <c r="A37" s="6" t="str">
        <f>"1024"</f>
        <v>1024</v>
      </c>
      <c r="B37" s="7" t="s">
        <v>16</v>
      </c>
      <c r="C37" s="6" t="str">
        <f>"23410245304"</f>
        <v>23410245304</v>
      </c>
      <c r="D37" s="6" t="str">
        <f>"王志远"</f>
        <v>王志远</v>
      </c>
    </row>
    <row r="38" customHeight="1" spans="1:4">
      <c r="A38" s="6" t="str">
        <f>"1025"</f>
        <v>1025</v>
      </c>
      <c r="B38" s="7" t="s">
        <v>16</v>
      </c>
      <c r="C38" s="6" t="str">
        <f>"23410253609"</f>
        <v>23410253609</v>
      </c>
      <c r="D38" s="6" t="str">
        <f>"李大朋"</f>
        <v>李大朋</v>
      </c>
    </row>
    <row r="39" customHeight="1" spans="1:4">
      <c r="A39" s="6" t="str">
        <f>"1026"</f>
        <v>1026</v>
      </c>
      <c r="B39" s="7" t="s">
        <v>17</v>
      </c>
      <c r="C39" s="6" t="str">
        <f>"23410261701"</f>
        <v>23410261701</v>
      </c>
      <c r="D39" s="6" t="str">
        <f>"杨鹏"</f>
        <v>杨鹏</v>
      </c>
    </row>
    <row r="40" customHeight="1" spans="1:4">
      <c r="A40" s="6" t="str">
        <f>"1026"</f>
        <v>1026</v>
      </c>
      <c r="B40" s="7" t="s">
        <v>17</v>
      </c>
      <c r="C40" s="6" t="str">
        <f>"23410261522"</f>
        <v>23410261522</v>
      </c>
      <c r="D40" s="6" t="str">
        <f>"程贝贝"</f>
        <v>程贝贝</v>
      </c>
    </row>
    <row r="41" customHeight="1" spans="1:4">
      <c r="A41" s="6" t="str">
        <f t="shared" ref="A41:A43" si="0">"1027"</f>
        <v>1027</v>
      </c>
      <c r="B41" s="7" t="s">
        <v>18</v>
      </c>
      <c r="C41" s="6" t="str">
        <f>"23410270503"</f>
        <v>23410270503</v>
      </c>
      <c r="D41" s="6" t="str">
        <f>"李俊锋"</f>
        <v>李俊锋</v>
      </c>
    </row>
    <row r="42" customHeight="1" spans="1:4">
      <c r="A42" s="6" t="str">
        <f t="shared" si="0"/>
        <v>1027</v>
      </c>
      <c r="B42" s="7" t="s">
        <v>18</v>
      </c>
      <c r="C42" s="6" t="str">
        <f>"23410274023"</f>
        <v>23410274023</v>
      </c>
      <c r="D42" s="6" t="str">
        <f>"丁照娅"</f>
        <v>丁照娅</v>
      </c>
    </row>
    <row r="43" customHeight="1" spans="1:4">
      <c r="A43" s="6" t="str">
        <f t="shared" si="0"/>
        <v>1027</v>
      </c>
      <c r="B43" s="7" t="s">
        <v>18</v>
      </c>
      <c r="C43" s="6" t="str">
        <f>"23410272124"</f>
        <v>23410272124</v>
      </c>
      <c r="D43" s="6" t="str">
        <f>"李梦雅"</f>
        <v>李梦雅</v>
      </c>
    </row>
    <row r="44" customHeight="1" spans="1:4">
      <c r="A44" s="6" t="str">
        <f t="shared" ref="A44:A46" si="1">"1028"</f>
        <v>1028</v>
      </c>
      <c r="B44" s="7" t="s">
        <v>19</v>
      </c>
      <c r="C44" s="6" t="str">
        <f>"23410284608"</f>
        <v>23410284608</v>
      </c>
      <c r="D44" s="6" t="str">
        <f>"吕玉洁"</f>
        <v>吕玉洁</v>
      </c>
    </row>
    <row r="45" customHeight="1" spans="1:4">
      <c r="A45" s="6" t="str">
        <f t="shared" si="1"/>
        <v>1028</v>
      </c>
      <c r="B45" s="7" t="s">
        <v>19</v>
      </c>
      <c r="C45" s="6" t="str">
        <f>"23410286714"</f>
        <v>23410286714</v>
      </c>
      <c r="D45" s="6" t="str">
        <f>"赵辉"</f>
        <v>赵辉</v>
      </c>
    </row>
    <row r="46" customHeight="1" spans="1:4">
      <c r="A46" s="6" t="str">
        <f t="shared" si="1"/>
        <v>1028</v>
      </c>
      <c r="B46" s="7" t="s">
        <v>19</v>
      </c>
      <c r="C46" s="6" t="str">
        <f>"23410280405"</f>
        <v>23410280405</v>
      </c>
      <c r="D46" s="6" t="str">
        <f>"张宇"</f>
        <v>张宇</v>
      </c>
    </row>
    <row r="47" customHeight="1" spans="1:4">
      <c r="A47" s="6" t="str">
        <f>"1029"</f>
        <v>1029</v>
      </c>
      <c r="B47" s="7" t="s">
        <v>20</v>
      </c>
      <c r="C47" s="6" t="str">
        <f>"23410295214"</f>
        <v>23410295214</v>
      </c>
      <c r="D47" s="6" t="str">
        <f>"张鑫鑫"</f>
        <v>张鑫鑫</v>
      </c>
    </row>
    <row r="48" customHeight="1" spans="1:4">
      <c r="A48" s="6" t="str">
        <f>"1029"</f>
        <v>1029</v>
      </c>
      <c r="B48" s="7" t="s">
        <v>20</v>
      </c>
      <c r="C48" s="6" t="str">
        <f>"23410294017"</f>
        <v>23410294017</v>
      </c>
      <c r="D48" s="6" t="str">
        <f>"叶青茹"</f>
        <v>叶青茹</v>
      </c>
    </row>
    <row r="49" customHeight="1" spans="1:4">
      <c r="A49" s="6" t="str">
        <f>"1030"</f>
        <v>1030</v>
      </c>
      <c r="B49" s="7" t="s">
        <v>20</v>
      </c>
      <c r="C49" s="6" t="str">
        <f>"23410304410"</f>
        <v>23410304410</v>
      </c>
      <c r="D49" s="6" t="str">
        <f>"任梓铭"</f>
        <v>任梓铭</v>
      </c>
    </row>
    <row r="50" customHeight="1" spans="1:4">
      <c r="A50" s="6" t="str">
        <f>"1031"</f>
        <v>1031</v>
      </c>
      <c r="B50" s="7" t="s">
        <v>20</v>
      </c>
      <c r="C50" s="6" t="str">
        <f>"23410310230"</f>
        <v>23410310230</v>
      </c>
      <c r="D50" s="6" t="str">
        <f>"张留洋"</f>
        <v>张留洋</v>
      </c>
    </row>
    <row r="51" customHeight="1" spans="1:4">
      <c r="A51" s="6" t="str">
        <f>"1032"</f>
        <v>1032</v>
      </c>
      <c r="B51" s="7" t="s">
        <v>21</v>
      </c>
      <c r="C51" s="6" t="str">
        <f>"23410320104"</f>
        <v>23410320104</v>
      </c>
      <c r="D51" s="6" t="str">
        <f>"叶柯洒"</f>
        <v>叶柯洒</v>
      </c>
    </row>
    <row r="52" customHeight="1" spans="1:4">
      <c r="A52" s="6" t="str">
        <f>"1032"</f>
        <v>1032</v>
      </c>
      <c r="B52" s="7" t="s">
        <v>21</v>
      </c>
      <c r="C52" s="6" t="str">
        <f>"23410325001"</f>
        <v>23410325001</v>
      </c>
      <c r="D52" s="6" t="str">
        <f>"郭林林"</f>
        <v>郭林林</v>
      </c>
    </row>
    <row r="53" customHeight="1" spans="1:4">
      <c r="A53" s="6" t="str">
        <f>"1033"</f>
        <v>1033</v>
      </c>
      <c r="B53" s="7" t="s">
        <v>21</v>
      </c>
      <c r="C53" s="6" t="str">
        <f>"23410332130"</f>
        <v>23410332130</v>
      </c>
      <c r="D53" s="6" t="str">
        <f>"代雨珊"</f>
        <v>代雨珊</v>
      </c>
    </row>
    <row r="54" customHeight="1" spans="1:4">
      <c r="A54" s="6" t="str">
        <f>"1034"</f>
        <v>1034</v>
      </c>
      <c r="B54" s="7" t="s">
        <v>21</v>
      </c>
      <c r="C54" s="6" t="str">
        <f>"23410344314"</f>
        <v>23410344314</v>
      </c>
      <c r="D54" s="6" t="str">
        <f>"薛冰"</f>
        <v>薛冰</v>
      </c>
    </row>
    <row r="55" customHeight="1" spans="1:4">
      <c r="A55" s="6" t="str">
        <f>"1035"</f>
        <v>1035</v>
      </c>
      <c r="B55" s="7" t="s">
        <v>22</v>
      </c>
      <c r="C55" s="6" t="str">
        <f>"23410350305"</f>
        <v>23410350305</v>
      </c>
      <c r="D55" s="6" t="str">
        <f>"吕怡心"</f>
        <v>吕怡心</v>
      </c>
    </row>
    <row r="56" customHeight="1" spans="1:4">
      <c r="A56" s="6" t="str">
        <f>"1036"</f>
        <v>1036</v>
      </c>
      <c r="B56" s="7" t="s">
        <v>23</v>
      </c>
      <c r="C56" s="6" t="str">
        <f>"23410362526"</f>
        <v>23410362526</v>
      </c>
      <c r="D56" s="6" t="str">
        <f>"杨应生"</f>
        <v>杨应生</v>
      </c>
    </row>
    <row r="57" customHeight="1" spans="1:4">
      <c r="A57" s="6" t="str">
        <f>"1037"</f>
        <v>1037</v>
      </c>
      <c r="B57" s="7" t="s">
        <v>23</v>
      </c>
      <c r="C57" s="6" t="str">
        <f>"23410374324"</f>
        <v>23410374324</v>
      </c>
      <c r="D57" s="6" t="str">
        <f>"董路瑶"</f>
        <v>董路瑶</v>
      </c>
    </row>
    <row r="58" customHeight="1" spans="1:4">
      <c r="A58" s="6" t="str">
        <f>"1038"</f>
        <v>1038</v>
      </c>
      <c r="B58" s="7" t="s">
        <v>23</v>
      </c>
      <c r="C58" s="6" t="str">
        <f>"23410384820"</f>
        <v>23410384820</v>
      </c>
      <c r="D58" s="6" t="str">
        <f>"李汶隆"</f>
        <v>李汶隆</v>
      </c>
    </row>
    <row r="59" customHeight="1" spans="1:4">
      <c r="A59" s="6" t="str">
        <f>"1039"</f>
        <v>1039</v>
      </c>
      <c r="B59" s="7" t="s">
        <v>24</v>
      </c>
      <c r="C59" s="6" t="str">
        <f>"23410391112"</f>
        <v>23410391112</v>
      </c>
      <c r="D59" s="6" t="str">
        <f>"卢秋铮"</f>
        <v>卢秋铮</v>
      </c>
    </row>
    <row r="60" customHeight="1" spans="1:4">
      <c r="A60" s="6" t="str">
        <f>"1040"</f>
        <v>1040</v>
      </c>
      <c r="B60" s="7" t="s">
        <v>24</v>
      </c>
      <c r="C60" s="6" t="str">
        <f>"23410401923"</f>
        <v>23410401923</v>
      </c>
      <c r="D60" s="6" t="str">
        <f>"刘冰"</f>
        <v>刘冰</v>
      </c>
    </row>
    <row r="61" customHeight="1" spans="1:4">
      <c r="A61" s="6" t="str">
        <f>"1041"</f>
        <v>1041</v>
      </c>
      <c r="B61" s="7" t="s">
        <v>24</v>
      </c>
      <c r="C61" s="6" t="str">
        <f>"23410414026"</f>
        <v>23410414026</v>
      </c>
      <c r="D61" s="6" t="str">
        <f>"耿茁"</f>
        <v>耿茁</v>
      </c>
    </row>
    <row r="62" customHeight="1" spans="1:4">
      <c r="A62" s="6" t="str">
        <f>"1042"</f>
        <v>1042</v>
      </c>
      <c r="B62" s="7" t="s">
        <v>25</v>
      </c>
      <c r="C62" s="6" t="str">
        <f>"23410422826"</f>
        <v>23410422826</v>
      </c>
      <c r="D62" s="6" t="str">
        <f>"李雅俊"</f>
        <v>李雅俊</v>
      </c>
    </row>
    <row r="63" customHeight="1" spans="1:4">
      <c r="A63" s="6" t="str">
        <f>"1043"</f>
        <v>1043</v>
      </c>
      <c r="B63" s="7" t="s">
        <v>25</v>
      </c>
      <c r="C63" s="6" t="str">
        <f>"23410433022"</f>
        <v>23410433022</v>
      </c>
      <c r="D63" s="6" t="str">
        <f>"史博文"</f>
        <v>史博文</v>
      </c>
    </row>
    <row r="64" customHeight="1" spans="1:4">
      <c r="A64" s="6" t="str">
        <f>"1044"</f>
        <v>1044</v>
      </c>
      <c r="B64" s="7" t="s">
        <v>25</v>
      </c>
      <c r="C64" s="6" t="str">
        <f>"23410440530"</f>
        <v>23410440530</v>
      </c>
      <c r="D64" s="6" t="str">
        <f>"刘蒙纳"</f>
        <v>刘蒙纳</v>
      </c>
    </row>
    <row r="65" customHeight="1" spans="1:4">
      <c r="A65" s="6" t="str">
        <f>"1045"</f>
        <v>1045</v>
      </c>
      <c r="B65" s="7" t="s">
        <v>26</v>
      </c>
      <c r="C65" s="6" t="str">
        <f>"23410452018"</f>
        <v>23410452018</v>
      </c>
      <c r="D65" s="6" t="str">
        <f>"邱明明"</f>
        <v>邱明明</v>
      </c>
    </row>
    <row r="66" customHeight="1" spans="1:4">
      <c r="A66" s="6" t="str">
        <f>"1045"</f>
        <v>1045</v>
      </c>
      <c r="B66" s="7" t="s">
        <v>26</v>
      </c>
      <c r="C66" s="6" t="str">
        <f>"23410455122"</f>
        <v>23410455122</v>
      </c>
      <c r="D66" s="6" t="str">
        <f>"李振宇"</f>
        <v>李振宇</v>
      </c>
    </row>
    <row r="67" customHeight="1" spans="1:4">
      <c r="A67" s="6" t="str">
        <f>"1046"</f>
        <v>1046</v>
      </c>
      <c r="B67" s="7" t="s">
        <v>26</v>
      </c>
      <c r="C67" s="6" t="str">
        <f>"23410460515"</f>
        <v>23410460515</v>
      </c>
      <c r="D67" s="6" t="str">
        <f>"贾笑骞"</f>
        <v>贾笑骞</v>
      </c>
    </row>
    <row r="68" customHeight="1" spans="1:4">
      <c r="A68" s="6" t="str">
        <f>"1046"</f>
        <v>1046</v>
      </c>
      <c r="B68" s="7" t="s">
        <v>26</v>
      </c>
      <c r="C68" s="6" t="str">
        <f>"23410465107"</f>
        <v>23410465107</v>
      </c>
      <c r="D68" s="6" t="str">
        <f>"姬祥宇"</f>
        <v>姬祥宇</v>
      </c>
    </row>
    <row r="69" customHeight="1" spans="1:4">
      <c r="A69" s="6" t="str">
        <f>"1047"</f>
        <v>1047</v>
      </c>
      <c r="B69" s="7" t="s">
        <v>27</v>
      </c>
      <c r="C69" s="6" t="str">
        <f>"23410470519"</f>
        <v>23410470519</v>
      </c>
      <c r="D69" s="6" t="str">
        <f>"辛继超"</f>
        <v>辛继超</v>
      </c>
    </row>
    <row r="70" customHeight="1" spans="1:4">
      <c r="A70" s="6" t="str">
        <f>"1047"</f>
        <v>1047</v>
      </c>
      <c r="B70" s="7" t="s">
        <v>27</v>
      </c>
      <c r="C70" s="6" t="str">
        <f>"23410473107"</f>
        <v>23410473107</v>
      </c>
      <c r="D70" s="6" t="str">
        <f>"张泽源"</f>
        <v>张泽源</v>
      </c>
    </row>
    <row r="71" customHeight="1" spans="1:4">
      <c r="A71" s="6" t="str">
        <f>"1048"</f>
        <v>1048</v>
      </c>
      <c r="B71" s="7" t="s">
        <v>27</v>
      </c>
      <c r="C71" s="6" t="str">
        <f>"23410481009"</f>
        <v>23410481009</v>
      </c>
      <c r="D71" s="6" t="str">
        <f>"袁一杰"</f>
        <v>袁一杰</v>
      </c>
    </row>
    <row r="72" customHeight="1" spans="1:4">
      <c r="A72" s="6" t="str">
        <f>"1048"</f>
        <v>1048</v>
      </c>
      <c r="B72" s="7" t="s">
        <v>27</v>
      </c>
      <c r="C72" s="6" t="str">
        <f>"23410484326"</f>
        <v>23410484326</v>
      </c>
      <c r="D72" s="6" t="str">
        <f>"林祎"</f>
        <v>林祎</v>
      </c>
    </row>
    <row r="73" customHeight="1" spans="1:4">
      <c r="A73" s="6" t="str">
        <f>"1049"</f>
        <v>1049</v>
      </c>
      <c r="B73" s="7" t="s">
        <v>27</v>
      </c>
      <c r="C73" s="6" t="str">
        <f>"23410496210"</f>
        <v>23410496210</v>
      </c>
      <c r="D73" s="6" t="str">
        <f>"赵世豪"</f>
        <v>赵世豪</v>
      </c>
    </row>
    <row r="74" customHeight="1" spans="1:4">
      <c r="A74" s="6" t="str">
        <f>"1050"</f>
        <v>1050</v>
      </c>
      <c r="B74" s="7" t="s">
        <v>27</v>
      </c>
      <c r="C74" s="6" t="str">
        <f>"23410501407"</f>
        <v>23410501407</v>
      </c>
      <c r="D74" s="6" t="str">
        <f>"杨一婷"</f>
        <v>杨一婷</v>
      </c>
    </row>
    <row r="75" customHeight="1" spans="1:4">
      <c r="A75" s="6" t="str">
        <f>"1051"</f>
        <v>1051</v>
      </c>
      <c r="B75" s="7" t="s">
        <v>28</v>
      </c>
      <c r="C75" s="6" t="str">
        <f>"23410514202"</f>
        <v>23410514202</v>
      </c>
      <c r="D75" s="6" t="str">
        <f>"王严"</f>
        <v>王严</v>
      </c>
    </row>
    <row r="76" customHeight="1" spans="1:4">
      <c r="A76" s="6" t="str">
        <f>"1052"</f>
        <v>1052</v>
      </c>
      <c r="B76" s="7" t="s">
        <v>28</v>
      </c>
      <c r="C76" s="6" t="str">
        <f>"23410522323"</f>
        <v>23410522323</v>
      </c>
      <c r="D76" s="6" t="str">
        <f>"袁梦雅"</f>
        <v>袁梦雅</v>
      </c>
    </row>
    <row r="77" customHeight="1" spans="1:4">
      <c r="A77" s="6" t="str">
        <f>"1053"</f>
        <v>1053</v>
      </c>
      <c r="B77" s="7" t="s">
        <v>28</v>
      </c>
      <c r="C77" s="6" t="str">
        <f>"23410533502"</f>
        <v>23410533502</v>
      </c>
      <c r="D77" s="6" t="str">
        <f>"张晨"</f>
        <v>张晨</v>
      </c>
    </row>
    <row r="78" customHeight="1" spans="1:4">
      <c r="A78" s="6" t="str">
        <f>"1053"</f>
        <v>1053</v>
      </c>
      <c r="B78" s="7" t="s">
        <v>28</v>
      </c>
      <c r="C78" s="6" t="str">
        <f>"23410531623"</f>
        <v>23410531623</v>
      </c>
      <c r="D78" s="6" t="str">
        <f>"吴家乐"</f>
        <v>吴家乐</v>
      </c>
    </row>
    <row r="79" customHeight="1" spans="1:4">
      <c r="A79" s="6" t="str">
        <f>"1054"</f>
        <v>1054</v>
      </c>
      <c r="B79" s="7" t="s">
        <v>28</v>
      </c>
      <c r="C79" s="6" t="str">
        <f>"23410541705"</f>
        <v>23410541705</v>
      </c>
      <c r="D79" s="6" t="str">
        <f>"姚均波"</f>
        <v>姚均波</v>
      </c>
    </row>
    <row r="80" customHeight="1" spans="1:4">
      <c r="A80" s="6" t="str">
        <f>"1055"</f>
        <v>1055</v>
      </c>
      <c r="B80" s="7" t="s">
        <v>28</v>
      </c>
      <c r="C80" s="6" t="str">
        <f>"23410552229"</f>
        <v>23410552229</v>
      </c>
      <c r="D80" s="6" t="str">
        <f>"李慧"</f>
        <v>李慧</v>
      </c>
    </row>
    <row r="81" customHeight="1" spans="1:4">
      <c r="A81" s="6" t="str">
        <f>"1056"</f>
        <v>1056</v>
      </c>
      <c r="B81" s="7" t="s">
        <v>28</v>
      </c>
      <c r="C81" s="6" t="str">
        <f>"23410565106"</f>
        <v>23410565106</v>
      </c>
      <c r="D81" s="6" t="str">
        <f>"牛露"</f>
        <v>牛露</v>
      </c>
    </row>
    <row r="82" customHeight="1" spans="1:4">
      <c r="A82" s="6" t="str">
        <f t="shared" ref="A82:A84" si="2">"1057"</f>
        <v>1057</v>
      </c>
      <c r="B82" s="7" t="s">
        <v>29</v>
      </c>
      <c r="C82" s="6" t="str">
        <f>"23410574904"</f>
        <v>23410574904</v>
      </c>
      <c r="D82" s="6" t="str">
        <f>"赵倩"</f>
        <v>赵倩</v>
      </c>
    </row>
    <row r="83" customHeight="1" spans="1:4">
      <c r="A83" s="6" t="str">
        <f t="shared" si="2"/>
        <v>1057</v>
      </c>
      <c r="B83" s="7" t="s">
        <v>29</v>
      </c>
      <c r="C83" s="6" t="str">
        <f>"23410571722"</f>
        <v>23410571722</v>
      </c>
      <c r="D83" s="6" t="str">
        <f>"徐莉婕"</f>
        <v>徐莉婕</v>
      </c>
    </row>
    <row r="84" customHeight="1" spans="1:4">
      <c r="A84" s="6" t="str">
        <f t="shared" si="2"/>
        <v>1057</v>
      </c>
      <c r="B84" s="7" t="s">
        <v>29</v>
      </c>
      <c r="C84" s="6" t="str">
        <f>"23410571403"</f>
        <v>23410571403</v>
      </c>
      <c r="D84" s="6" t="str">
        <f>"张子涵"</f>
        <v>张子涵</v>
      </c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LENOVE</dc:creator>
  <cp:lastModifiedBy>LENOVE</cp:lastModifiedBy>
  <dcterms:created xsi:type="dcterms:W3CDTF">2023-06-11T11:55:00Z</dcterms:created>
  <dcterms:modified xsi:type="dcterms:W3CDTF">2023-06-11T12:22:17Z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CB07C8D199A54F1F8A6853F275B628F0_11</vt:lpwstr>
  </property>
  <property fmtid="{D5CDD505-2E9C-101B-9397-08002B2CF9AE}" pid="3" name="KSOProductBuildVer">
    <vt:lpwstr>2052-11.1.0.14309</vt:lpwstr>
  </property>
</Properties>
</file>