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<sst xmlns="http://schemas.openxmlformats.org/spreadsheetml/2006/main" count="247" uniqueCount="32">
  <si>
    <t>附件：</t>
  </si>
  <si>
    <t>2023年南阳市卧龙区公开招聘事业单位工作人员总成绩</t>
  </si>
  <si>
    <t>岗位代码</t>
  </si>
  <si>
    <t>岗位名称</t>
  </si>
  <si>
    <t>准考证号</t>
  </si>
  <si>
    <t>笔试总成绩</t>
  </si>
  <si>
    <t>面试成绩</t>
  </si>
  <si>
    <t>总成绩</t>
  </si>
  <si>
    <t>卧龙区互联网应急调度中心</t>
  </si>
  <si>
    <t>卧龙区平安建设促进中心</t>
  </si>
  <si>
    <t>卧龙区民族宗教事务服务中心</t>
  </si>
  <si>
    <t>卧龙区工商联会员服务中心</t>
  </si>
  <si>
    <t>卧龙区行政审批服务中心</t>
  </si>
  <si>
    <t>卧龙区政务大数据中心</t>
  </si>
  <si>
    <t>卧龙区金融工作服务中心</t>
  </si>
  <si>
    <t>卧龙区中医药发展服务中心</t>
  </si>
  <si>
    <t>卧龙区先进制造业开发区管理委员会</t>
  </si>
  <si>
    <t>卧龙区职工服务中心</t>
  </si>
  <si>
    <t>卧龙区企业服务中心</t>
  </si>
  <si>
    <t>卧龙区林业发展服务中心</t>
  </si>
  <si>
    <t>卧龙区普查调查队</t>
  </si>
  <si>
    <t>卧龙区国土空间规划服务中心</t>
  </si>
  <si>
    <t>卧龙区经济责任审计服务中心</t>
  </si>
  <si>
    <t>卧龙区招商投资促进中心</t>
  </si>
  <si>
    <t>卧龙区电子商务产业发展中心</t>
  </si>
  <si>
    <t>卧龙区商务稽查大队</t>
  </si>
  <si>
    <t>卧龙区粮食执法大队</t>
  </si>
  <si>
    <t>卧龙区科技创新塈科技成果转化促进中心</t>
  </si>
  <si>
    <t>南阳市应急管理综合行政执法支队卧龙执法大队</t>
  </si>
  <si>
    <t>卧龙区重点项目建设促进中心</t>
  </si>
  <si>
    <t>卧龙区优化营商环境服务中心</t>
  </si>
  <si>
    <t>卧龙区房产中心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</si>
</sst>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2"/>
  <sheetViews>
    <sheetView tabSelected="1" workbookViewId="0">
      <selection activeCell="A1" sqref="A1"/>
    </sheetView>
  </sheetViews>
  <sheetFormatPr defaultColWidth="8.72727272727273" defaultRowHeight="22" customHeight="1" outlineLevelCol="5"/>
  <cols>
    <col min="1" max="1" width="9.54545454545454" style="1" customWidth="1"/>
    <col min="2" max="2" width="43.8181818181818" style="2" customWidth="1"/>
    <col min="3" max="3" width="12.6272727272727" style="1" customWidth="1"/>
    <col min="4" max="4" width="11.0909090909091" style="1" customWidth="1"/>
    <col min="5" max="6" width="10" style="1" customWidth="1"/>
  </cols>
  <sheetData>
    <row r="1" ht="28" customHeight="1" spans="1:1">
      <c r="A1" s="1" t="s">
        <v>0</v>
      </c>
    </row>
    <row r="2" ht="28" customHeight="1" spans="1:6">
      <c r="A2" s="3" t="s">
        <v>1</v>
      </c>
      <c r="B2" s="3"/>
      <c r="C2" s="3"/>
      <c r="D2" s="3"/>
      <c r="E2" s="3"/>
      <c r="F2" s="3"/>
    </row>
    <row r="3" ht="28" customHeight="1" spans="1:6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5" t="s">
        <v>7</v>
      </c>
    </row>
    <row r="4" ht="28" customHeight="1" spans="1:6">
      <c r="A4" s="6" t="str">
        <f t="shared" ref="A4:A9" si="0">"1001"</f>
        <v>1001</v>
      </c>
      <c r="B4" s="7" t="s">
        <v>8</v>
      </c>
      <c r="C4" s="6" t="str">
        <f>"23410012022"</f>
        <v>23410012022</v>
      </c>
      <c r="D4" s="8">
        <v>77.75</v>
      </c>
      <c r="E4" s="9">
        <v>84.4</v>
      </c>
      <c r="F4" s="9">
        <v>81.08</v>
      </c>
    </row>
    <row r="5" ht="28" customHeight="1" spans="1:6">
      <c r="A5" s="6" t="str">
        <f t="shared" si="0"/>
        <v>1001</v>
      </c>
      <c r="B5" s="7" t="s">
        <v>8</v>
      </c>
      <c r="C5" s="6" t="str">
        <f>"23410010504"</f>
        <v>23410010504</v>
      </c>
      <c r="D5" s="8">
        <v>80.75</v>
      </c>
      <c r="E5" s="6">
        <v>81.28</v>
      </c>
      <c r="F5" s="6">
        <v>81.02</v>
      </c>
    </row>
    <row r="6" ht="28" customHeight="1" spans="1:6">
      <c r="A6" s="6" t="str">
        <f t="shared" si="0"/>
        <v>1001</v>
      </c>
      <c r="B6" s="7" t="s">
        <v>8</v>
      </c>
      <c r="C6" s="6" t="str">
        <f>"23410014927"</f>
        <v>23410014927</v>
      </c>
      <c r="D6" s="8">
        <v>79.25</v>
      </c>
      <c r="E6" s="6">
        <v>82.38</v>
      </c>
      <c r="F6" s="6">
        <v>80.82</v>
      </c>
    </row>
    <row r="7" ht="28" customHeight="1" spans="1:6">
      <c r="A7" s="6" t="str">
        <f t="shared" si="0"/>
        <v>1001</v>
      </c>
      <c r="B7" s="7" t="s">
        <v>8</v>
      </c>
      <c r="C7" s="6" t="str">
        <f>"23410015220"</f>
        <v>23410015220</v>
      </c>
      <c r="D7" s="8">
        <v>77.35</v>
      </c>
      <c r="E7" s="6">
        <v>80.66</v>
      </c>
      <c r="F7" s="6">
        <v>79.01</v>
      </c>
    </row>
    <row r="8" ht="28" customHeight="1" spans="1:6">
      <c r="A8" s="6" t="str">
        <f t="shared" si="0"/>
        <v>1001</v>
      </c>
      <c r="B8" s="7" t="s">
        <v>8</v>
      </c>
      <c r="C8" s="6" t="str">
        <f>"23410010401"</f>
        <v>23410010401</v>
      </c>
      <c r="D8" s="8">
        <v>77.45</v>
      </c>
      <c r="E8" s="6">
        <v>79.88</v>
      </c>
      <c r="F8" s="6">
        <v>78.67</v>
      </c>
    </row>
    <row r="9" ht="28" customHeight="1" spans="1:6">
      <c r="A9" s="6" t="str">
        <f t="shared" si="0"/>
        <v>1001</v>
      </c>
      <c r="B9" s="7" t="s">
        <v>8</v>
      </c>
      <c r="C9" s="6" t="str">
        <f>"23410010310"</f>
        <v>23410010310</v>
      </c>
      <c r="D9" s="8">
        <v>77.3</v>
      </c>
      <c r="E9" s="6">
        <v>0</v>
      </c>
      <c r="F9" s="6">
        <v>38.65</v>
      </c>
    </row>
    <row r="10" ht="28" customHeight="1" spans="1:6">
      <c r="A10" s="6" t="str">
        <f t="shared" ref="A10:A15" si="1">"1002"</f>
        <v>1002</v>
      </c>
      <c r="B10" s="7" t="s">
        <v>9</v>
      </c>
      <c r="C10" s="6" t="str">
        <f>"23410021912"</f>
        <v>23410021912</v>
      </c>
      <c r="D10" s="8">
        <v>81.65</v>
      </c>
      <c r="E10" s="9">
        <v>82.4</v>
      </c>
      <c r="F10" s="9">
        <v>82.03</v>
      </c>
    </row>
    <row r="11" ht="28" customHeight="1" spans="1:6">
      <c r="A11" s="6" t="str">
        <f t="shared" si="1"/>
        <v>1002</v>
      </c>
      <c r="B11" s="7" t="s">
        <v>9</v>
      </c>
      <c r="C11" s="6" t="str">
        <f>"23410026408"</f>
        <v>23410026408</v>
      </c>
      <c r="D11" s="8">
        <v>80.2</v>
      </c>
      <c r="E11" s="6">
        <v>81.98</v>
      </c>
      <c r="F11" s="6">
        <v>81.09</v>
      </c>
    </row>
    <row r="12" ht="28" customHeight="1" spans="1:6">
      <c r="A12" s="6" t="str">
        <f t="shared" si="1"/>
        <v>1002</v>
      </c>
      <c r="B12" s="7" t="s">
        <v>9</v>
      </c>
      <c r="C12" s="6" t="str">
        <f>"23410025710"</f>
        <v>23410025710</v>
      </c>
      <c r="D12" s="8">
        <v>78.1</v>
      </c>
      <c r="E12" s="6">
        <v>83.14</v>
      </c>
      <c r="F12" s="6">
        <v>80.62</v>
      </c>
    </row>
    <row r="13" ht="28" customHeight="1" spans="1:6">
      <c r="A13" s="6" t="str">
        <f t="shared" si="1"/>
        <v>1002</v>
      </c>
      <c r="B13" s="7" t="s">
        <v>9</v>
      </c>
      <c r="C13" s="6" t="str">
        <f>"23410023607"</f>
        <v>23410023607</v>
      </c>
      <c r="D13" s="8">
        <v>76.6</v>
      </c>
      <c r="E13" s="6">
        <v>82.84</v>
      </c>
      <c r="F13" s="6">
        <v>79.72</v>
      </c>
    </row>
    <row r="14" ht="28" customHeight="1" spans="1:6">
      <c r="A14" s="6" t="str">
        <f t="shared" si="1"/>
        <v>1002</v>
      </c>
      <c r="B14" s="7" t="s">
        <v>9</v>
      </c>
      <c r="C14" s="6" t="str">
        <f>"23410020308"</f>
        <v>23410020308</v>
      </c>
      <c r="D14" s="8">
        <v>77.45</v>
      </c>
      <c r="E14" s="9">
        <v>79.5</v>
      </c>
      <c r="F14" s="9">
        <v>78.48</v>
      </c>
    </row>
    <row r="15" ht="28" customHeight="1" spans="1:6">
      <c r="A15" s="6" t="str">
        <f t="shared" si="1"/>
        <v>1002</v>
      </c>
      <c r="B15" s="7" t="s">
        <v>9</v>
      </c>
      <c r="C15" s="6" t="str">
        <f>"23410025320"</f>
        <v>23410025320</v>
      </c>
      <c r="D15" s="8">
        <v>77.15</v>
      </c>
      <c r="E15" s="6">
        <v>79.24</v>
      </c>
      <c r="F15" s="9">
        <v>78.2</v>
      </c>
    </row>
    <row r="16" ht="28" customHeight="1" spans="1:6">
      <c r="A16" s="6" t="str">
        <f t="shared" ref="A16:A21" si="2">"1003"</f>
        <v>1003</v>
      </c>
      <c r="B16" s="7" t="s">
        <v>9</v>
      </c>
      <c r="C16" s="6" t="str">
        <f>"23410037001"</f>
        <v>23410037001</v>
      </c>
      <c r="D16" s="8">
        <v>80.3</v>
      </c>
      <c r="E16" s="6">
        <v>82.96</v>
      </c>
      <c r="F16" s="6">
        <v>81.63</v>
      </c>
    </row>
    <row r="17" ht="28" customHeight="1" spans="1:6">
      <c r="A17" s="6" t="str">
        <f t="shared" si="2"/>
        <v>1003</v>
      </c>
      <c r="B17" s="7" t="s">
        <v>9</v>
      </c>
      <c r="C17" s="6" t="str">
        <f>"23410032509"</f>
        <v>23410032509</v>
      </c>
      <c r="D17" s="8">
        <v>78.65</v>
      </c>
      <c r="E17" s="6">
        <v>84.06</v>
      </c>
      <c r="F17" s="6">
        <v>81.36</v>
      </c>
    </row>
    <row r="18" ht="28" customHeight="1" spans="1:6">
      <c r="A18" s="6" t="str">
        <f t="shared" si="2"/>
        <v>1003</v>
      </c>
      <c r="B18" s="7" t="s">
        <v>9</v>
      </c>
      <c r="C18" s="6" t="str">
        <f>"23410035211"</f>
        <v>23410035211</v>
      </c>
      <c r="D18" s="8">
        <v>78.4</v>
      </c>
      <c r="E18" s="6">
        <v>82.64</v>
      </c>
      <c r="F18" s="6">
        <v>80.52</v>
      </c>
    </row>
    <row r="19" ht="28" customHeight="1" spans="1:6">
      <c r="A19" s="6" t="str">
        <f t="shared" si="2"/>
        <v>1003</v>
      </c>
      <c r="B19" s="7" t="s">
        <v>9</v>
      </c>
      <c r="C19" s="6" t="str">
        <f>"23410031717"</f>
        <v>23410031717</v>
      </c>
      <c r="D19" s="8">
        <v>78.1</v>
      </c>
      <c r="E19" s="6">
        <v>82.66</v>
      </c>
      <c r="F19" s="6">
        <v>80.38</v>
      </c>
    </row>
    <row r="20" ht="28" customHeight="1" spans="1:6">
      <c r="A20" s="6" t="str">
        <f t="shared" si="2"/>
        <v>1003</v>
      </c>
      <c r="B20" s="7" t="s">
        <v>9</v>
      </c>
      <c r="C20" s="6" t="str">
        <f>"23410033811"</f>
        <v>23410033811</v>
      </c>
      <c r="D20" s="8">
        <v>77.65</v>
      </c>
      <c r="E20" s="6">
        <v>82.82</v>
      </c>
      <c r="F20" s="6">
        <v>80.24</v>
      </c>
    </row>
    <row r="21" ht="28" customHeight="1" spans="1:6">
      <c r="A21" s="6" t="str">
        <f t="shared" si="2"/>
        <v>1003</v>
      </c>
      <c r="B21" s="7" t="s">
        <v>9</v>
      </c>
      <c r="C21" s="6" t="str">
        <f>"23410033309"</f>
        <v>23410033309</v>
      </c>
      <c r="D21" s="8">
        <v>77.5</v>
      </c>
      <c r="E21" s="6">
        <v>82.28</v>
      </c>
      <c r="F21" s="6">
        <v>79.89</v>
      </c>
    </row>
    <row r="22" ht="28" customHeight="1" spans="1:6">
      <c r="A22" s="6" t="str">
        <f t="shared" ref="A22:A24" si="3">"1004"</f>
        <v>1004</v>
      </c>
      <c r="B22" s="7" t="s">
        <v>10</v>
      </c>
      <c r="C22" s="6" t="str">
        <f>"23410046729"</f>
        <v>23410046729</v>
      </c>
      <c r="D22" s="8">
        <v>81.05</v>
      </c>
      <c r="E22" s="6">
        <v>82.78</v>
      </c>
      <c r="F22" s="6">
        <v>81.92</v>
      </c>
    </row>
    <row r="23" ht="28" customHeight="1" spans="1:6">
      <c r="A23" s="6" t="str">
        <f t="shared" si="3"/>
        <v>1004</v>
      </c>
      <c r="B23" s="7" t="s">
        <v>10</v>
      </c>
      <c r="C23" s="6" t="str">
        <f>"23410043204"</f>
        <v>23410043204</v>
      </c>
      <c r="D23" s="8">
        <v>77.55</v>
      </c>
      <c r="E23" s="6">
        <v>81.78</v>
      </c>
      <c r="F23" s="6">
        <v>79.67</v>
      </c>
    </row>
    <row r="24" ht="28" customHeight="1" spans="1:6">
      <c r="A24" s="6" t="str">
        <f t="shared" si="3"/>
        <v>1004</v>
      </c>
      <c r="B24" s="7" t="s">
        <v>10</v>
      </c>
      <c r="C24" s="6" t="str">
        <f>"23410043404"</f>
        <v>23410043404</v>
      </c>
      <c r="D24" s="8">
        <v>77.4</v>
      </c>
      <c r="E24" s="6">
        <v>79.18</v>
      </c>
      <c r="F24" s="6">
        <v>78.29</v>
      </c>
    </row>
    <row r="25" ht="28" customHeight="1" spans="1:6">
      <c r="A25" s="6" t="str">
        <f t="shared" ref="A25:A30" si="4">"1005"</f>
        <v>1005</v>
      </c>
      <c r="B25" s="7" t="s">
        <v>11</v>
      </c>
      <c r="C25" s="6" t="str">
        <f>"23410051810"</f>
        <v>23410051810</v>
      </c>
      <c r="D25" s="8">
        <v>78.05</v>
      </c>
      <c r="E25" s="6">
        <v>82.44</v>
      </c>
      <c r="F25" s="6">
        <v>80.25</v>
      </c>
    </row>
    <row r="26" ht="28" customHeight="1" spans="1:6">
      <c r="A26" s="6" t="str">
        <f t="shared" si="4"/>
        <v>1005</v>
      </c>
      <c r="B26" s="7" t="s">
        <v>11</v>
      </c>
      <c r="C26" s="6" t="str">
        <f>"23410051227"</f>
        <v>23410051227</v>
      </c>
      <c r="D26" s="8">
        <v>76.2</v>
      </c>
      <c r="E26" s="6">
        <v>83.42</v>
      </c>
      <c r="F26" s="6">
        <v>79.81</v>
      </c>
    </row>
    <row r="27" ht="28" customHeight="1" spans="1:6">
      <c r="A27" s="6" t="str">
        <f t="shared" si="4"/>
        <v>1005</v>
      </c>
      <c r="B27" s="7" t="s">
        <v>11</v>
      </c>
      <c r="C27" s="6" t="str">
        <f>"23410056609"</f>
        <v>23410056609</v>
      </c>
      <c r="D27" s="8">
        <v>77</v>
      </c>
      <c r="E27" s="6">
        <v>82.28</v>
      </c>
      <c r="F27" s="6">
        <v>79.64</v>
      </c>
    </row>
    <row r="28" ht="28" customHeight="1" spans="1:6">
      <c r="A28" s="6" t="str">
        <f t="shared" si="4"/>
        <v>1005</v>
      </c>
      <c r="B28" s="7" t="s">
        <v>11</v>
      </c>
      <c r="C28" s="6" t="str">
        <f>"23410054905"</f>
        <v>23410054905</v>
      </c>
      <c r="D28" s="8">
        <v>78.75</v>
      </c>
      <c r="E28" s="6">
        <v>78.58</v>
      </c>
      <c r="F28" s="6">
        <v>78.67</v>
      </c>
    </row>
    <row r="29" ht="28" customHeight="1" spans="1:6">
      <c r="A29" s="6" t="str">
        <f t="shared" si="4"/>
        <v>1005</v>
      </c>
      <c r="B29" s="7" t="s">
        <v>11</v>
      </c>
      <c r="C29" s="6" t="str">
        <f>"23410056922"</f>
        <v>23410056922</v>
      </c>
      <c r="D29" s="8">
        <v>74.55</v>
      </c>
      <c r="E29" s="6">
        <v>79.32</v>
      </c>
      <c r="F29" s="6">
        <v>76.94</v>
      </c>
    </row>
    <row r="30" ht="28" customHeight="1" spans="1:6">
      <c r="A30" s="6" t="str">
        <f t="shared" si="4"/>
        <v>1005</v>
      </c>
      <c r="B30" s="7" t="s">
        <v>11</v>
      </c>
      <c r="C30" s="6" t="str">
        <f>"23410056125"</f>
        <v>23410056125</v>
      </c>
      <c r="D30" s="8">
        <v>73.1</v>
      </c>
      <c r="E30" s="6">
        <v>79.18</v>
      </c>
      <c r="F30" s="6">
        <v>76.14</v>
      </c>
    </row>
    <row r="31" ht="28" customHeight="1" spans="1:6">
      <c r="A31" s="6" t="str">
        <f t="shared" ref="A31:A33" si="5">"1006"</f>
        <v>1006</v>
      </c>
      <c r="B31" s="7" t="s">
        <v>12</v>
      </c>
      <c r="C31" s="6" t="str">
        <f>"23410065113"</f>
        <v>23410065113</v>
      </c>
      <c r="D31" s="8">
        <v>81</v>
      </c>
      <c r="E31" s="6">
        <v>82.94</v>
      </c>
      <c r="F31" s="6">
        <v>81.97</v>
      </c>
    </row>
    <row r="32" ht="28" customHeight="1" spans="1:6">
      <c r="A32" s="6" t="str">
        <f t="shared" si="5"/>
        <v>1006</v>
      </c>
      <c r="B32" s="7" t="s">
        <v>12</v>
      </c>
      <c r="C32" s="6" t="str">
        <f>"23410061904"</f>
        <v>23410061904</v>
      </c>
      <c r="D32" s="8">
        <v>78.85</v>
      </c>
      <c r="E32" s="6">
        <v>83.66</v>
      </c>
      <c r="F32" s="6">
        <v>81.26</v>
      </c>
    </row>
    <row r="33" ht="28" customHeight="1" spans="1:6">
      <c r="A33" s="6" t="str">
        <f t="shared" si="5"/>
        <v>1006</v>
      </c>
      <c r="B33" s="7" t="s">
        <v>12</v>
      </c>
      <c r="C33" s="6" t="str">
        <f>"23410061428"</f>
        <v>23410061428</v>
      </c>
      <c r="D33" s="8">
        <v>76</v>
      </c>
      <c r="E33" s="6">
        <v>81.84</v>
      </c>
      <c r="F33" s="6">
        <v>78.92</v>
      </c>
    </row>
    <row r="34" ht="28" customHeight="1" spans="1:6">
      <c r="A34" s="6" t="str">
        <f t="shared" ref="A34:A39" si="6">"1007"</f>
        <v>1007</v>
      </c>
      <c r="B34" s="7" t="s">
        <v>12</v>
      </c>
      <c r="C34" s="6" t="str">
        <f>"23410073814"</f>
        <v>23410073814</v>
      </c>
      <c r="D34" s="8">
        <v>80.65</v>
      </c>
      <c r="E34" s="9">
        <v>82.3</v>
      </c>
      <c r="F34" s="9">
        <v>81.48</v>
      </c>
    </row>
    <row r="35" ht="28" customHeight="1" spans="1:6">
      <c r="A35" s="6" t="str">
        <f t="shared" si="6"/>
        <v>1007</v>
      </c>
      <c r="B35" s="7" t="s">
        <v>12</v>
      </c>
      <c r="C35" s="6" t="str">
        <f>"23410076605"</f>
        <v>23410076605</v>
      </c>
      <c r="D35" s="8">
        <v>78.6</v>
      </c>
      <c r="E35" s="9">
        <v>83.6</v>
      </c>
      <c r="F35" s="9">
        <v>81.1</v>
      </c>
    </row>
    <row r="36" ht="28" customHeight="1" spans="1:6">
      <c r="A36" s="6" t="str">
        <f t="shared" si="6"/>
        <v>1007</v>
      </c>
      <c r="B36" s="7" t="s">
        <v>12</v>
      </c>
      <c r="C36" s="6" t="str">
        <f>"23410073913"</f>
        <v>23410073913</v>
      </c>
      <c r="D36" s="8">
        <v>79.85</v>
      </c>
      <c r="E36" s="9">
        <v>81.7</v>
      </c>
      <c r="F36" s="9">
        <v>80.78</v>
      </c>
    </row>
    <row r="37" ht="28" customHeight="1" spans="1:6">
      <c r="A37" s="6" t="str">
        <f t="shared" si="6"/>
        <v>1007</v>
      </c>
      <c r="B37" s="7" t="s">
        <v>12</v>
      </c>
      <c r="C37" s="6" t="str">
        <f>"23410073723"</f>
        <v>23410073723</v>
      </c>
      <c r="D37" s="8">
        <v>79.55</v>
      </c>
      <c r="E37" s="6">
        <v>81.28</v>
      </c>
      <c r="F37" s="6">
        <v>80.42</v>
      </c>
    </row>
    <row r="38" ht="28" customHeight="1" spans="1:6">
      <c r="A38" s="6" t="str">
        <f t="shared" si="6"/>
        <v>1007</v>
      </c>
      <c r="B38" s="7" t="s">
        <v>12</v>
      </c>
      <c r="C38" s="6" t="str">
        <f>"23410072318"</f>
        <v>23410072318</v>
      </c>
      <c r="D38" s="8">
        <v>77.55</v>
      </c>
      <c r="E38" s="6">
        <v>82.64</v>
      </c>
      <c r="F38" s="9">
        <v>80.1</v>
      </c>
    </row>
    <row r="39" ht="28" customHeight="1" spans="1:6">
      <c r="A39" s="6" t="str">
        <f t="shared" si="6"/>
        <v>1007</v>
      </c>
      <c r="B39" s="7" t="s">
        <v>12</v>
      </c>
      <c r="C39" s="6" t="str">
        <f>"23410072525"</f>
        <v>23410072525</v>
      </c>
      <c r="D39" s="8">
        <v>77.9</v>
      </c>
      <c r="E39" s="6">
        <v>82.14</v>
      </c>
      <c r="F39" s="6">
        <v>80.02</v>
      </c>
    </row>
    <row r="40" ht="28" customHeight="1" spans="1:6">
      <c r="A40" s="6" t="str">
        <f t="shared" ref="A40:A42" si="7">"1008"</f>
        <v>1008</v>
      </c>
      <c r="B40" s="7" t="s">
        <v>12</v>
      </c>
      <c r="C40" s="6" t="str">
        <f>"23410083519"</f>
        <v>23410083519</v>
      </c>
      <c r="D40" s="8">
        <v>80.3</v>
      </c>
      <c r="E40" s="6">
        <v>82.96</v>
      </c>
      <c r="F40" s="6">
        <v>81.63</v>
      </c>
    </row>
    <row r="41" ht="28" customHeight="1" spans="1:6">
      <c r="A41" s="6" t="str">
        <f t="shared" si="7"/>
        <v>1008</v>
      </c>
      <c r="B41" s="7" t="s">
        <v>12</v>
      </c>
      <c r="C41" s="6" t="str">
        <f>"23410086301"</f>
        <v>23410086301</v>
      </c>
      <c r="D41" s="8">
        <v>73.4</v>
      </c>
      <c r="E41" s="6">
        <v>81.36</v>
      </c>
      <c r="F41" s="6">
        <v>77.38</v>
      </c>
    </row>
    <row r="42" ht="28" customHeight="1" spans="1:6">
      <c r="A42" s="6" t="str">
        <f t="shared" si="7"/>
        <v>1008</v>
      </c>
      <c r="B42" s="7" t="s">
        <v>12</v>
      </c>
      <c r="C42" s="6" t="str">
        <f>"23410084818"</f>
        <v>23410084818</v>
      </c>
      <c r="D42" s="8">
        <v>68.5</v>
      </c>
      <c r="E42" s="6">
        <v>83.86</v>
      </c>
      <c r="F42" s="6">
        <v>76.18</v>
      </c>
    </row>
    <row r="43" ht="28" customHeight="1" spans="1:6">
      <c r="A43" s="6" t="str">
        <f t="shared" ref="A43:A48" si="8">"1009"</f>
        <v>1009</v>
      </c>
      <c r="B43" s="7" t="s">
        <v>12</v>
      </c>
      <c r="C43" s="6" t="str">
        <f>"23410095124"</f>
        <v>23410095124</v>
      </c>
      <c r="D43" s="8">
        <v>84</v>
      </c>
      <c r="E43" s="6">
        <v>85.26</v>
      </c>
      <c r="F43" s="6">
        <v>84.63</v>
      </c>
    </row>
    <row r="44" ht="28" customHeight="1" spans="1:6">
      <c r="A44" s="6" t="str">
        <f t="shared" si="8"/>
        <v>1009</v>
      </c>
      <c r="B44" s="7" t="s">
        <v>12</v>
      </c>
      <c r="C44" s="6" t="str">
        <f>"23410091020"</f>
        <v>23410091020</v>
      </c>
      <c r="D44" s="8">
        <v>84.05</v>
      </c>
      <c r="E44" s="9">
        <v>84.2</v>
      </c>
      <c r="F44" s="9">
        <v>84.13</v>
      </c>
    </row>
    <row r="45" ht="28" customHeight="1" spans="1:6">
      <c r="A45" s="6" t="str">
        <f t="shared" si="8"/>
        <v>1009</v>
      </c>
      <c r="B45" s="7" t="s">
        <v>12</v>
      </c>
      <c r="C45" s="6" t="str">
        <f>"23410096412"</f>
        <v>23410096412</v>
      </c>
      <c r="D45" s="8">
        <v>81</v>
      </c>
      <c r="E45" s="6">
        <v>83.76</v>
      </c>
      <c r="F45" s="6">
        <v>82.38</v>
      </c>
    </row>
    <row r="46" ht="28" customHeight="1" spans="1:6">
      <c r="A46" s="6" t="str">
        <f t="shared" si="8"/>
        <v>1009</v>
      </c>
      <c r="B46" s="7" t="s">
        <v>12</v>
      </c>
      <c r="C46" s="6" t="str">
        <f>"23410092305"</f>
        <v>23410092305</v>
      </c>
      <c r="D46" s="8">
        <v>78</v>
      </c>
      <c r="E46" s="6">
        <v>82.58</v>
      </c>
      <c r="F46" s="6">
        <v>80.29</v>
      </c>
    </row>
    <row r="47" ht="28" customHeight="1" spans="1:6">
      <c r="A47" s="6" t="str">
        <f t="shared" si="8"/>
        <v>1009</v>
      </c>
      <c r="B47" s="7" t="s">
        <v>12</v>
      </c>
      <c r="C47" s="6" t="str">
        <f>"23410090403"</f>
        <v>23410090403</v>
      </c>
      <c r="D47" s="8">
        <v>77.75</v>
      </c>
      <c r="E47" s="6">
        <v>82.44</v>
      </c>
      <c r="F47" s="9">
        <v>80.1</v>
      </c>
    </row>
    <row r="48" ht="28" customHeight="1" spans="1:6">
      <c r="A48" s="6" t="str">
        <f t="shared" si="8"/>
        <v>1009</v>
      </c>
      <c r="B48" s="7" t="s">
        <v>12</v>
      </c>
      <c r="C48" s="6" t="str">
        <f>"23410090827"</f>
        <v>23410090827</v>
      </c>
      <c r="D48" s="8">
        <v>77.75</v>
      </c>
      <c r="E48" s="6">
        <v>80.68</v>
      </c>
      <c r="F48" s="6">
        <v>79.22</v>
      </c>
    </row>
    <row r="49" ht="28" customHeight="1" spans="1:6">
      <c r="A49" s="6" t="str">
        <f t="shared" ref="A49:A51" si="9">"1010"</f>
        <v>1010</v>
      </c>
      <c r="B49" s="7" t="s">
        <v>13</v>
      </c>
      <c r="C49" s="6" t="str">
        <f>"23410102719"</f>
        <v>23410102719</v>
      </c>
      <c r="D49" s="8">
        <v>81.95</v>
      </c>
      <c r="E49" s="6">
        <v>83.96</v>
      </c>
      <c r="F49" s="6">
        <v>82.96</v>
      </c>
    </row>
    <row r="50" ht="28" customHeight="1" spans="1:6">
      <c r="A50" s="6" t="str">
        <f t="shared" si="9"/>
        <v>1010</v>
      </c>
      <c r="B50" s="7" t="s">
        <v>13</v>
      </c>
      <c r="C50" s="6" t="str">
        <f>"23410101204"</f>
        <v>23410101204</v>
      </c>
      <c r="D50" s="8">
        <v>78.95</v>
      </c>
      <c r="E50" s="6">
        <v>83.88</v>
      </c>
      <c r="F50" s="6">
        <v>81.42</v>
      </c>
    </row>
    <row r="51" ht="28" customHeight="1" spans="1:6">
      <c r="A51" s="6" t="str">
        <f t="shared" si="9"/>
        <v>1010</v>
      </c>
      <c r="B51" s="7" t="s">
        <v>13</v>
      </c>
      <c r="C51" s="6" t="str">
        <f>"23410101327"</f>
        <v>23410101327</v>
      </c>
      <c r="D51" s="8">
        <v>79</v>
      </c>
      <c r="E51" s="6">
        <v>83.26</v>
      </c>
      <c r="F51" s="6">
        <v>81.13</v>
      </c>
    </row>
    <row r="52" ht="28" customHeight="1" spans="1:6">
      <c r="A52" s="6" t="str">
        <f t="shared" ref="A52:A54" si="10">"1011"</f>
        <v>1011</v>
      </c>
      <c r="B52" s="7" t="s">
        <v>14</v>
      </c>
      <c r="C52" s="6" t="str">
        <f>"23410114510"</f>
        <v>23410114510</v>
      </c>
      <c r="D52" s="8">
        <v>82.3</v>
      </c>
      <c r="E52" s="9">
        <v>83.6</v>
      </c>
      <c r="F52" s="9">
        <v>82.95</v>
      </c>
    </row>
    <row r="53" ht="28" customHeight="1" spans="1:6">
      <c r="A53" s="6" t="str">
        <f t="shared" si="10"/>
        <v>1011</v>
      </c>
      <c r="B53" s="7" t="s">
        <v>14</v>
      </c>
      <c r="C53" s="6" t="str">
        <f>"23410110808"</f>
        <v>23410110808</v>
      </c>
      <c r="D53" s="8">
        <v>81.1</v>
      </c>
      <c r="E53" s="6">
        <v>84.48</v>
      </c>
      <c r="F53" s="6">
        <v>82.79</v>
      </c>
    </row>
    <row r="54" ht="28" customHeight="1" spans="1:6">
      <c r="A54" s="6" t="str">
        <f t="shared" si="10"/>
        <v>1011</v>
      </c>
      <c r="B54" s="7" t="s">
        <v>14</v>
      </c>
      <c r="C54" s="6" t="str">
        <f>"23410116816"</f>
        <v>23410116816</v>
      </c>
      <c r="D54" s="8">
        <v>79.6</v>
      </c>
      <c r="E54" s="6">
        <v>84.58</v>
      </c>
      <c r="F54" s="6">
        <v>82.09</v>
      </c>
    </row>
    <row r="55" ht="28" customHeight="1" spans="1:6">
      <c r="A55" s="6" t="str">
        <f t="shared" ref="A55:A57" si="11">"1012"</f>
        <v>1012</v>
      </c>
      <c r="B55" s="7" t="s">
        <v>14</v>
      </c>
      <c r="C55" s="6" t="str">
        <f>"23410120204"</f>
        <v>23410120204</v>
      </c>
      <c r="D55" s="8">
        <v>81.4</v>
      </c>
      <c r="E55" s="6">
        <v>83.24</v>
      </c>
      <c r="F55" s="6">
        <v>82.32</v>
      </c>
    </row>
    <row r="56" ht="28" customHeight="1" spans="1:6">
      <c r="A56" s="6" t="str">
        <f t="shared" si="11"/>
        <v>1012</v>
      </c>
      <c r="B56" s="7" t="s">
        <v>14</v>
      </c>
      <c r="C56" s="6" t="str">
        <f>"23410126712"</f>
        <v>23410126712</v>
      </c>
      <c r="D56" s="8">
        <v>79.1</v>
      </c>
      <c r="E56" s="6">
        <v>82.74</v>
      </c>
      <c r="F56" s="6">
        <v>80.92</v>
      </c>
    </row>
    <row r="57" ht="28" customHeight="1" spans="1:6">
      <c r="A57" s="6" t="str">
        <f t="shared" si="11"/>
        <v>1012</v>
      </c>
      <c r="B57" s="7" t="s">
        <v>14</v>
      </c>
      <c r="C57" s="6" t="str">
        <f>"23410122319"</f>
        <v>23410122319</v>
      </c>
      <c r="D57" s="8">
        <v>76.8</v>
      </c>
      <c r="E57" s="9">
        <v>81.5</v>
      </c>
      <c r="F57" s="9">
        <v>79.15</v>
      </c>
    </row>
    <row r="58" ht="28" customHeight="1" spans="1:6">
      <c r="A58" s="6" t="str">
        <f t="shared" ref="A58:A63" si="12">"1013"</f>
        <v>1013</v>
      </c>
      <c r="B58" s="7" t="s">
        <v>15</v>
      </c>
      <c r="C58" s="6" t="str">
        <f>"23410131318"</f>
        <v>23410131318</v>
      </c>
      <c r="D58" s="8">
        <v>73.05</v>
      </c>
      <c r="E58" s="6">
        <v>84.52</v>
      </c>
      <c r="F58" s="6">
        <v>78.79</v>
      </c>
    </row>
    <row r="59" ht="28" customHeight="1" spans="1:6">
      <c r="A59" s="6" t="str">
        <f t="shared" si="12"/>
        <v>1013</v>
      </c>
      <c r="B59" s="7" t="s">
        <v>15</v>
      </c>
      <c r="C59" s="6" t="str">
        <f>"23410132608"</f>
        <v>23410132608</v>
      </c>
      <c r="D59" s="8">
        <v>70.55</v>
      </c>
      <c r="E59" s="9">
        <v>84.5</v>
      </c>
      <c r="F59" s="9">
        <v>77.53</v>
      </c>
    </row>
    <row r="60" ht="28" customHeight="1" spans="1:6">
      <c r="A60" s="6" t="str">
        <f t="shared" si="12"/>
        <v>1013</v>
      </c>
      <c r="B60" s="7" t="s">
        <v>15</v>
      </c>
      <c r="C60" s="6" t="str">
        <f>"23410131310"</f>
        <v>23410131310</v>
      </c>
      <c r="D60" s="8">
        <v>72.55</v>
      </c>
      <c r="E60" s="9">
        <v>80.1</v>
      </c>
      <c r="F60" s="9">
        <v>76.33</v>
      </c>
    </row>
    <row r="61" ht="28" customHeight="1" spans="1:6">
      <c r="A61" s="6" t="str">
        <f t="shared" si="12"/>
        <v>1013</v>
      </c>
      <c r="B61" s="7" t="s">
        <v>15</v>
      </c>
      <c r="C61" s="6" t="str">
        <f>"23410130406"</f>
        <v>23410130406</v>
      </c>
      <c r="D61" s="8">
        <v>69.3</v>
      </c>
      <c r="E61" s="6">
        <v>83.22</v>
      </c>
      <c r="F61" s="6">
        <v>76.26</v>
      </c>
    </row>
    <row r="62" ht="28" customHeight="1" spans="1:6">
      <c r="A62" s="6" t="str">
        <f t="shared" si="12"/>
        <v>1013</v>
      </c>
      <c r="B62" s="7" t="s">
        <v>15</v>
      </c>
      <c r="C62" s="6" t="str">
        <f>"23410136028"</f>
        <v>23410136028</v>
      </c>
      <c r="D62" s="8">
        <v>64.3</v>
      </c>
      <c r="E62" s="6">
        <v>83.94</v>
      </c>
      <c r="F62" s="6">
        <v>74.12</v>
      </c>
    </row>
    <row r="63" ht="28" customHeight="1" spans="1:6">
      <c r="A63" s="6" t="str">
        <f t="shared" si="12"/>
        <v>1013</v>
      </c>
      <c r="B63" s="7" t="s">
        <v>15</v>
      </c>
      <c r="C63" s="6" t="str">
        <f>"23410133527"</f>
        <v>23410133527</v>
      </c>
      <c r="D63" s="8">
        <v>65.9</v>
      </c>
      <c r="E63" s="9">
        <v>81.2</v>
      </c>
      <c r="F63" s="9">
        <v>73.55</v>
      </c>
    </row>
    <row r="64" ht="28" customHeight="1" spans="1:6">
      <c r="A64" s="6" t="str">
        <f t="shared" ref="A64:A69" si="13">"1014"</f>
        <v>1014</v>
      </c>
      <c r="B64" s="7" t="s">
        <v>15</v>
      </c>
      <c r="C64" s="6" t="str">
        <f>"23410144030"</f>
        <v>23410144030</v>
      </c>
      <c r="D64" s="8">
        <v>82.3</v>
      </c>
      <c r="E64" s="6">
        <v>82.22</v>
      </c>
      <c r="F64" s="6">
        <v>82.26</v>
      </c>
    </row>
    <row r="65" ht="28" customHeight="1" spans="1:6">
      <c r="A65" s="6" t="str">
        <f t="shared" si="13"/>
        <v>1014</v>
      </c>
      <c r="B65" s="7" t="s">
        <v>15</v>
      </c>
      <c r="C65" s="6" t="str">
        <f>"23410140518"</f>
        <v>23410140518</v>
      </c>
      <c r="D65" s="8">
        <v>77.5</v>
      </c>
      <c r="E65" s="6">
        <v>83.18</v>
      </c>
      <c r="F65" s="6">
        <v>80.34</v>
      </c>
    </row>
    <row r="66" ht="28" customHeight="1" spans="1:6">
      <c r="A66" s="6" t="str">
        <f t="shared" si="13"/>
        <v>1014</v>
      </c>
      <c r="B66" s="7" t="s">
        <v>15</v>
      </c>
      <c r="C66" s="6" t="str">
        <f>"23410144021"</f>
        <v>23410144021</v>
      </c>
      <c r="D66" s="8">
        <v>74.9</v>
      </c>
      <c r="E66" s="6">
        <v>83.86</v>
      </c>
      <c r="F66" s="6">
        <v>79.38</v>
      </c>
    </row>
    <row r="67" ht="28" customHeight="1" spans="1:6">
      <c r="A67" s="6" t="str">
        <f t="shared" si="13"/>
        <v>1014</v>
      </c>
      <c r="B67" s="7" t="s">
        <v>15</v>
      </c>
      <c r="C67" s="6" t="str">
        <f>"23410146414"</f>
        <v>23410146414</v>
      </c>
      <c r="D67" s="8">
        <v>75.55</v>
      </c>
      <c r="E67" s="6">
        <v>82.76</v>
      </c>
      <c r="F67" s="6">
        <v>79.16</v>
      </c>
    </row>
    <row r="68" ht="28" customHeight="1" spans="1:6">
      <c r="A68" s="6" t="str">
        <f t="shared" si="13"/>
        <v>1014</v>
      </c>
      <c r="B68" s="7" t="s">
        <v>15</v>
      </c>
      <c r="C68" s="6" t="str">
        <f>"23410141514"</f>
        <v>23410141514</v>
      </c>
      <c r="D68" s="8">
        <v>75</v>
      </c>
      <c r="E68" s="6">
        <v>81.82</v>
      </c>
      <c r="F68" s="6">
        <v>78.41</v>
      </c>
    </row>
    <row r="69" ht="28" customHeight="1" spans="1:6">
      <c r="A69" s="6" t="str">
        <f t="shared" si="13"/>
        <v>1014</v>
      </c>
      <c r="B69" s="7" t="s">
        <v>15</v>
      </c>
      <c r="C69" s="6" t="str">
        <f>"23410143722"</f>
        <v>23410143722</v>
      </c>
      <c r="D69" s="8">
        <v>75.2</v>
      </c>
      <c r="E69" s="6">
        <v>80.74</v>
      </c>
      <c r="F69" s="6">
        <v>77.97</v>
      </c>
    </row>
    <row r="70" ht="28" customHeight="1" spans="1:6">
      <c r="A70" s="6" t="str">
        <f t="shared" ref="A70:A72" si="14">"1015"</f>
        <v>1015</v>
      </c>
      <c r="B70" s="7" t="s">
        <v>16</v>
      </c>
      <c r="C70" s="6" t="str">
        <f>"23410157122"</f>
        <v>23410157122</v>
      </c>
      <c r="D70" s="8">
        <v>79.35</v>
      </c>
      <c r="E70" s="9">
        <v>83.9</v>
      </c>
      <c r="F70" s="9">
        <v>81.63</v>
      </c>
    </row>
    <row r="71" ht="28" customHeight="1" spans="1:6">
      <c r="A71" s="6" t="str">
        <f t="shared" si="14"/>
        <v>1015</v>
      </c>
      <c r="B71" s="7" t="s">
        <v>16</v>
      </c>
      <c r="C71" s="6" t="str">
        <f>"23410151826"</f>
        <v>23410151826</v>
      </c>
      <c r="D71" s="8">
        <v>79.65</v>
      </c>
      <c r="E71" s="6">
        <v>82.18</v>
      </c>
      <c r="F71" s="6">
        <v>80.92</v>
      </c>
    </row>
    <row r="72" ht="28" customHeight="1" spans="1:6">
      <c r="A72" s="6" t="str">
        <f t="shared" si="14"/>
        <v>1015</v>
      </c>
      <c r="B72" s="7" t="s">
        <v>16</v>
      </c>
      <c r="C72" s="6" t="str">
        <f>"23410150329"</f>
        <v>23410150329</v>
      </c>
      <c r="D72" s="8">
        <v>78.3</v>
      </c>
      <c r="E72" s="9">
        <v>82.6</v>
      </c>
      <c r="F72" s="9">
        <v>80.45</v>
      </c>
    </row>
    <row r="73" ht="28" customHeight="1" spans="1:6">
      <c r="A73" s="6" t="str">
        <f t="shared" ref="A73:A75" si="15">"1016"</f>
        <v>1016</v>
      </c>
      <c r="B73" s="7" t="s">
        <v>16</v>
      </c>
      <c r="C73" s="6" t="str">
        <f>"23410165912"</f>
        <v>23410165912</v>
      </c>
      <c r="D73" s="8">
        <v>77.45</v>
      </c>
      <c r="E73" s="9">
        <v>83.5</v>
      </c>
      <c r="F73" s="9">
        <v>80.48</v>
      </c>
    </row>
    <row r="74" ht="28" customHeight="1" spans="1:6">
      <c r="A74" s="6" t="str">
        <f t="shared" si="15"/>
        <v>1016</v>
      </c>
      <c r="B74" s="7" t="s">
        <v>16</v>
      </c>
      <c r="C74" s="6" t="str">
        <f>"23410163024"</f>
        <v>23410163024</v>
      </c>
      <c r="D74" s="8">
        <v>76.4</v>
      </c>
      <c r="E74" s="6">
        <v>81.32</v>
      </c>
      <c r="F74" s="6">
        <v>78.86</v>
      </c>
    </row>
    <row r="75" ht="28" customHeight="1" spans="1:6">
      <c r="A75" s="6" t="str">
        <f t="shared" si="15"/>
        <v>1016</v>
      </c>
      <c r="B75" s="7" t="s">
        <v>16</v>
      </c>
      <c r="C75" s="6" t="str">
        <f>"23410165208"</f>
        <v>23410165208</v>
      </c>
      <c r="D75" s="8">
        <v>76.55</v>
      </c>
      <c r="E75" s="6">
        <v>80.68</v>
      </c>
      <c r="F75" s="6">
        <v>78.62</v>
      </c>
    </row>
    <row r="76" ht="28" customHeight="1" spans="1:6">
      <c r="A76" s="6" t="str">
        <f t="shared" ref="A76:A78" si="16">"1017"</f>
        <v>1017</v>
      </c>
      <c r="B76" s="7" t="s">
        <v>16</v>
      </c>
      <c r="C76" s="6" t="str">
        <f>"23410175818"</f>
        <v>23410175818</v>
      </c>
      <c r="D76" s="8">
        <v>76.5</v>
      </c>
      <c r="E76" s="6">
        <v>83.58</v>
      </c>
      <c r="F76" s="6">
        <v>80.04</v>
      </c>
    </row>
    <row r="77" ht="28" customHeight="1" spans="1:6">
      <c r="A77" s="6" t="str">
        <f t="shared" si="16"/>
        <v>1017</v>
      </c>
      <c r="B77" s="7" t="s">
        <v>16</v>
      </c>
      <c r="C77" s="6" t="str">
        <f>"23410175816"</f>
        <v>23410175816</v>
      </c>
      <c r="D77" s="8">
        <v>74.35</v>
      </c>
      <c r="E77" s="6">
        <v>84.66</v>
      </c>
      <c r="F77" s="6">
        <v>79.51</v>
      </c>
    </row>
    <row r="78" ht="28" customHeight="1" spans="1:6">
      <c r="A78" s="6" t="str">
        <f t="shared" si="16"/>
        <v>1017</v>
      </c>
      <c r="B78" s="7" t="s">
        <v>16</v>
      </c>
      <c r="C78" s="6" t="str">
        <f>"23410174001"</f>
        <v>23410174001</v>
      </c>
      <c r="D78" s="8">
        <v>71.3</v>
      </c>
      <c r="E78" s="6">
        <v>83.24</v>
      </c>
      <c r="F78" s="6">
        <v>77.27</v>
      </c>
    </row>
    <row r="79" ht="28" customHeight="1" spans="1:6">
      <c r="A79" s="6" t="str">
        <f t="shared" ref="A79:A81" si="17">"1018"</f>
        <v>1018</v>
      </c>
      <c r="B79" s="7" t="s">
        <v>16</v>
      </c>
      <c r="C79" s="6" t="str">
        <f>"23410181627"</f>
        <v>23410181627</v>
      </c>
      <c r="D79" s="8">
        <v>82.1</v>
      </c>
      <c r="E79" s="6">
        <v>83.86</v>
      </c>
      <c r="F79" s="6">
        <v>82.98</v>
      </c>
    </row>
    <row r="80" ht="28" customHeight="1" spans="1:6">
      <c r="A80" s="6" t="str">
        <f t="shared" si="17"/>
        <v>1018</v>
      </c>
      <c r="B80" s="7" t="s">
        <v>16</v>
      </c>
      <c r="C80" s="6" t="str">
        <f>"23410186323"</f>
        <v>23410186323</v>
      </c>
      <c r="D80" s="8">
        <v>79.5</v>
      </c>
      <c r="E80" s="6">
        <v>82.52</v>
      </c>
      <c r="F80" s="6">
        <v>81.01</v>
      </c>
    </row>
    <row r="81" ht="28" customHeight="1" spans="1:6">
      <c r="A81" s="6" t="str">
        <f t="shared" si="17"/>
        <v>1018</v>
      </c>
      <c r="B81" s="7" t="s">
        <v>16</v>
      </c>
      <c r="C81" s="6" t="str">
        <f>"23410186819"</f>
        <v>23410186819</v>
      </c>
      <c r="D81" s="8">
        <v>77.25</v>
      </c>
      <c r="E81" s="6">
        <v>80.68</v>
      </c>
      <c r="F81" s="6">
        <v>78.97</v>
      </c>
    </row>
    <row r="82" ht="28" customHeight="1" spans="1:6">
      <c r="A82" s="6" t="str">
        <f t="shared" ref="A82:A84" si="18">"1019"</f>
        <v>1019</v>
      </c>
      <c r="B82" s="7" t="s">
        <v>17</v>
      </c>
      <c r="C82" s="6" t="str">
        <f>"23410194504"</f>
        <v>23410194504</v>
      </c>
      <c r="D82" s="8">
        <v>78.15</v>
      </c>
      <c r="E82" s="6">
        <v>81.72</v>
      </c>
      <c r="F82" s="6">
        <v>79.94</v>
      </c>
    </row>
    <row r="83" ht="28" customHeight="1" spans="1:6">
      <c r="A83" s="6" t="str">
        <f t="shared" si="18"/>
        <v>1019</v>
      </c>
      <c r="B83" s="7" t="s">
        <v>17</v>
      </c>
      <c r="C83" s="6" t="str">
        <f>"23410194312"</f>
        <v>23410194312</v>
      </c>
      <c r="D83" s="8">
        <v>75.9</v>
      </c>
      <c r="E83" s="6">
        <v>83.36</v>
      </c>
      <c r="F83" s="6">
        <v>79.63</v>
      </c>
    </row>
    <row r="84" ht="28" customHeight="1" spans="1:6">
      <c r="A84" s="6" t="str">
        <f t="shared" si="18"/>
        <v>1019</v>
      </c>
      <c r="B84" s="7" t="s">
        <v>17</v>
      </c>
      <c r="C84" s="6" t="str">
        <f>"23410196111"</f>
        <v>23410196111</v>
      </c>
      <c r="D84" s="8">
        <v>74.1</v>
      </c>
      <c r="E84" s="6">
        <v>83.46</v>
      </c>
      <c r="F84" s="6">
        <v>78.78</v>
      </c>
    </row>
    <row r="85" ht="28" customHeight="1" spans="1:6">
      <c r="A85" s="6" t="str">
        <f t="shared" ref="A85:A90" si="19">"1020"</f>
        <v>1020</v>
      </c>
      <c r="B85" s="7" t="s">
        <v>18</v>
      </c>
      <c r="C85" s="6" t="str">
        <f>"23410202105"</f>
        <v>23410202105</v>
      </c>
      <c r="D85" s="8">
        <v>81.8</v>
      </c>
      <c r="E85" s="9">
        <v>85.1</v>
      </c>
      <c r="F85" s="9">
        <v>83.45</v>
      </c>
    </row>
    <row r="86" ht="28" customHeight="1" spans="1:6">
      <c r="A86" s="6" t="str">
        <f t="shared" si="19"/>
        <v>1020</v>
      </c>
      <c r="B86" s="7" t="s">
        <v>18</v>
      </c>
      <c r="C86" s="6" t="str">
        <f>"23410203816"</f>
        <v>23410203816</v>
      </c>
      <c r="D86" s="8">
        <v>82.9</v>
      </c>
      <c r="E86" s="6">
        <v>82.46</v>
      </c>
      <c r="F86" s="6">
        <v>82.68</v>
      </c>
    </row>
    <row r="87" ht="28" customHeight="1" spans="1:6">
      <c r="A87" s="6" t="str">
        <f t="shared" si="19"/>
        <v>1020</v>
      </c>
      <c r="B87" s="7" t="s">
        <v>18</v>
      </c>
      <c r="C87" s="6" t="str">
        <f>"23410200508"</f>
        <v>23410200508</v>
      </c>
      <c r="D87" s="8">
        <v>79.5</v>
      </c>
      <c r="E87" s="6">
        <v>82.24</v>
      </c>
      <c r="F87" s="6">
        <v>80.87</v>
      </c>
    </row>
    <row r="88" ht="28" customHeight="1" spans="1:6">
      <c r="A88" s="6" t="str">
        <f t="shared" si="19"/>
        <v>1020</v>
      </c>
      <c r="B88" s="7" t="s">
        <v>18</v>
      </c>
      <c r="C88" s="6" t="str">
        <f>"23410205201"</f>
        <v>23410205201</v>
      </c>
      <c r="D88" s="8">
        <v>76.75</v>
      </c>
      <c r="E88" s="9">
        <v>83.1</v>
      </c>
      <c r="F88" s="9">
        <v>79.93</v>
      </c>
    </row>
    <row r="89" ht="28" customHeight="1" spans="1:6">
      <c r="A89" s="6" t="str">
        <f t="shared" si="19"/>
        <v>1020</v>
      </c>
      <c r="B89" s="7" t="s">
        <v>18</v>
      </c>
      <c r="C89" s="6" t="str">
        <f>"23410204610"</f>
        <v>23410204610</v>
      </c>
      <c r="D89" s="8">
        <v>75.2</v>
      </c>
      <c r="E89" s="9">
        <v>82.4</v>
      </c>
      <c r="F89" s="9">
        <v>78.8</v>
      </c>
    </row>
    <row r="90" ht="28" customHeight="1" spans="1:6">
      <c r="A90" s="6" t="str">
        <f t="shared" si="19"/>
        <v>1020</v>
      </c>
      <c r="B90" s="7" t="s">
        <v>18</v>
      </c>
      <c r="C90" s="6" t="str">
        <f>"23410206429"</f>
        <v>23410206429</v>
      </c>
      <c r="D90" s="8">
        <v>71.1</v>
      </c>
      <c r="E90" s="6">
        <v>77.12</v>
      </c>
      <c r="F90" s="6">
        <v>74.11</v>
      </c>
    </row>
    <row r="91" ht="28" customHeight="1" spans="1:6">
      <c r="A91" s="6" t="str">
        <f t="shared" ref="A91:A93" si="20">"1021"</f>
        <v>1021</v>
      </c>
      <c r="B91" s="7" t="s">
        <v>18</v>
      </c>
      <c r="C91" s="6" t="str">
        <f>"23410213328"</f>
        <v>23410213328</v>
      </c>
      <c r="D91" s="8">
        <v>75.95</v>
      </c>
      <c r="E91" s="6">
        <v>81.36</v>
      </c>
      <c r="F91" s="6">
        <v>78.66</v>
      </c>
    </row>
    <row r="92" ht="28" customHeight="1" spans="1:6">
      <c r="A92" s="6" t="str">
        <f t="shared" si="20"/>
        <v>1021</v>
      </c>
      <c r="B92" s="7" t="s">
        <v>18</v>
      </c>
      <c r="C92" s="6" t="str">
        <f>"23410217307"</f>
        <v>23410217307</v>
      </c>
      <c r="D92" s="8">
        <v>75.3</v>
      </c>
      <c r="E92" s="6">
        <v>78.18</v>
      </c>
      <c r="F92" s="6">
        <v>76.74</v>
      </c>
    </row>
    <row r="93" ht="28" customHeight="1" spans="1:6">
      <c r="A93" s="6" t="str">
        <f t="shared" si="20"/>
        <v>1021</v>
      </c>
      <c r="B93" s="7" t="s">
        <v>18</v>
      </c>
      <c r="C93" s="6" t="str">
        <f>"23410210729"</f>
        <v>23410210729</v>
      </c>
      <c r="D93" s="8">
        <v>71.65</v>
      </c>
      <c r="E93" s="6">
        <v>80.08</v>
      </c>
      <c r="F93" s="6">
        <v>75.87</v>
      </c>
    </row>
    <row r="94" ht="28" customHeight="1" spans="1:6">
      <c r="A94" s="6" t="str">
        <f t="shared" ref="A94:A96" si="21">"1022"</f>
        <v>1022</v>
      </c>
      <c r="B94" s="7" t="s">
        <v>18</v>
      </c>
      <c r="C94" s="6" t="str">
        <f>"23410223805"</f>
        <v>23410223805</v>
      </c>
      <c r="D94" s="8">
        <v>81.15</v>
      </c>
      <c r="E94" s="6">
        <v>85.78</v>
      </c>
      <c r="F94" s="6">
        <v>83.47</v>
      </c>
    </row>
    <row r="95" ht="28" customHeight="1" spans="1:6">
      <c r="A95" s="6" t="str">
        <f t="shared" si="21"/>
        <v>1022</v>
      </c>
      <c r="B95" s="7" t="s">
        <v>18</v>
      </c>
      <c r="C95" s="6" t="str">
        <f>"23410222607"</f>
        <v>23410222607</v>
      </c>
      <c r="D95" s="8">
        <v>79.2</v>
      </c>
      <c r="E95" s="9">
        <v>82.6</v>
      </c>
      <c r="F95" s="9">
        <v>80.9</v>
      </c>
    </row>
    <row r="96" ht="28" customHeight="1" spans="1:6">
      <c r="A96" s="6" t="str">
        <f t="shared" si="21"/>
        <v>1022</v>
      </c>
      <c r="B96" s="7" t="s">
        <v>18</v>
      </c>
      <c r="C96" s="6" t="str">
        <f>"23410223707"</f>
        <v>23410223707</v>
      </c>
      <c r="D96" s="8">
        <v>80.95</v>
      </c>
      <c r="E96" s="6">
        <v>80.26</v>
      </c>
      <c r="F96" s="6">
        <v>80.61</v>
      </c>
    </row>
    <row r="97" ht="28" customHeight="1" spans="1:6">
      <c r="A97" s="6" t="str">
        <f t="shared" ref="A97:A102" si="22">"1023"</f>
        <v>1023</v>
      </c>
      <c r="B97" s="7" t="s">
        <v>18</v>
      </c>
      <c r="C97" s="6" t="str">
        <f>"23410231707"</f>
        <v>23410231707</v>
      </c>
      <c r="D97" s="8">
        <v>81.45</v>
      </c>
      <c r="E97" s="6">
        <v>82.06</v>
      </c>
      <c r="F97" s="6">
        <v>81.76</v>
      </c>
    </row>
    <row r="98" ht="28" customHeight="1" spans="1:6">
      <c r="A98" s="6" t="str">
        <f t="shared" si="22"/>
        <v>1023</v>
      </c>
      <c r="B98" s="7" t="s">
        <v>18</v>
      </c>
      <c r="C98" s="6" t="str">
        <f>"23410232213"</f>
        <v>23410232213</v>
      </c>
      <c r="D98" s="8">
        <v>80.35</v>
      </c>
      <c r="E98" s="6">
        <v>80.16</v>
      </c>
      <c r="F98" s="6">
        <v>80.26</v>
      </c>
    </row>
    <row r="99" ht="28" customHeight="1" spans="1:6">
      <c r="A99" s="6" t="str">
        <f t="shared" si="22"/>
        <v>1023</v>
      </c>
      <c r="B99" s="7" t="s">
        <v>18</v>
      </c>
      <c r="C99" s="6" t="str">
        <f>"23410234827"</f>
        <v>23410234827</v>
      </c>
      <c r="D99" s="8">
        <v>80.95</v>
      </c>
      <c r="E99" s="6">
        <v>78.44</v>
      </c>
      <c r="F99" s="9">
        <v>79.7</v>
      </c>
    </row>
    <row r="100" ht="28" customHeight="1" spans="1:6">
      <c r="A100" s="6" t="str">
        <f t="shared" si="22"/>
        <v>1023</v>
      </c>
      <c r="B100" s="7" t="s">
        <v>18</v>
      </c>
      <c r="C100" s="6" t="str">
        <f>"23410230330"</f>
        <v>23410230330</v>
      </c>
      <c r="D100" s="8">
        <v>77.5</v>
      </c>
      <c r="E100" s="6">
        <v>81.64</v>
      </c>
      <c r="F100" s="6">
        <v>79.57</v>
      </c>
    </row>
    <row r="101" ht="28" customHeight="1" spans="1:6">
      <c r="A101" s="6" t="str">
        <f t="shared" si="22"/>
        <v>1023</v>
      </c>
      <c r="B101" s="7" t="s">
        <v>18</v>
      </c>
      <c r="C101" s="6" t="str">
        <f>"23410234612"</f>
        <v>23410234612</v>
      </c>
      <c r="D101" s="8">
        <v>77.35</v>
      </c>
      <c r="E101" s="9">
        <v>81.5</v>
      </c>
      <c r="F101" s="9">
        <v>79.43</v>
      </c>
    </row>
    <row r="102" ht="28" customHeight="1" spans="1:6">
      <c r="A102" s="6" t="str">
        <f t="shared" si="22"/>
        <v>1023</v>
      </c>
      <c r="B102" s="7" t="s">
        <v>18</v>
      </c>
      <c r="C102" s="6" t="str">
        <f>"23410236426"</f>
        <v>23410236426</v>
      </c>
      <c r="D102" s="8">
        <v>80.4</v>
      </c>
      <c r="E102" s="9">
        <v>78</v>
      </c>
      <c r="F102" s="9">
        <v>79.2</v>
      </c>
    </row>
    <row r="103" ht="28" customHeight="1" spans="1:6">
      <c r="A103" s="6" t="str">
        <f t="shared" ref="A103:A105" si="23">"1024"</f>
        <v>1024</v>
      </c>
      <c r="B103" s="7" t="s">
        <v>18</v>
      </c>
      <c r="C103" s="6" t="str">
        <f>"23410245304"</f>
        <v>23410245304</v>
      </c>
      <c r="D103" s="8">
        <v>77.8</v>
      </c>
      <c r="E103" s="9">
        <v>81.1</v>
      </c>
      <c r="F103" s="9">
        <v>79.45</v>
      </c>
    </row>
    <row r="104" ht="28" customHeight="1" spans="1:6">
      <c r="A104" s="6" t="str">
        <f t="shared" si="23"/>
        <v>1024</v>
      </c>
      <c r="B104" s="7" t="s">
        <v>18</v>
      </c>
      <c r="C104" s="6" t="str">
        <f>"23410242510"</f>
        <v>23410242510</v>
      </c>
      <c r="D104" s="8">
        <v>75.6</v>
      </c>
      <c r="E104" s="6">
        <v>78.94</v>
      </c>
      <c r="F104" s="6">
        <v>77.27</v>
      </c>
    </row>
    <row r="105" ht="28" customHeight="1" spans="1:6">
      <c r="A105" s="6" t="str">
        <f t="shared" si="23"/>
        <v>1024</v>
      </c>
      <c r="B105" s="7" t="s">
        <v>18</v>
      </c>
      <c r="C105" s="6" t="str">
        <f>"23410244409"</f>
        <v>23410244409</v>
      </c>
      <c r="D105" s="8">
        <v>75.8</v>
      </c>
      <c r="E105" s="6">
        <v>76.34</v>
      </c>
      <c r="F105" s="6">
        <v>76.07</v>
      </c>
    </row>
    <row r="106" ht="28" customHeight="1" spans="1:6">
      <c r="A106" s="6" t="str">
        <f t="shared" ref="A106:A108" si="24">"1025"</f>
        <v>1025</v>
      </c>
      <c r="B106" s="7" t="s">
        <v>18</v>
      </c>
      <c r="C106" s="6" t="str">
        <f>"23410253609"</f>
        <v>23410253609</v>
      </c>
      <c r="D106" s="8">
        <v>81.8</v>
      </c>
      <c r="E106" s="6">
        <v>77.58</v>
      </c>
      <c r="F106" s="6">
        <v>79.69</v>
      </c>
    </row>
    <row r="107" ht="28" customHeight="1" spans="1:6">
      <c r="A107" s="6" t="str">
        <f t="shared" si="24"/>
        <v>1025</v>
      </c>
      <c r="B107" s="7" t="s">
        <v>18</v>
      </c>
      <c r="C107" s="6" t="str">
        <f>"23410252729"</f>
        <v>23410252729</v>
      </c>
      <c r="D107" s="8">
        <v>78.9</v>
      </c>
      <c r="E107" s="9">
        <v>80.4</v>
      </c>
      <c r="F107" s="9">
        <v>79.65</v>
      </c>
    </row>
    <row r="108" ht="28" customHeight="1" spans="1:6">
      <c r="A108" s="6" t="str">
        <f t="shared" si="24"/>
        <v>1025</v>
      </c>
      <c r="B108" s="7" t="s">
        <v>18</v>
      </c>
      <c r="C108" s="6" t="str">
        <f>"23410257214"</f>
        <v>23410257214</v>
      </c>
      <c r="D108" s="8">
        <v>78.35</v>
      </c>
      <c r="E108" s="6">
        <v>78.18</v>
      </c>
      <c r="F108" s="6">
        <v>78.27</v>
      </c>
    </row>
    <row r="109" ht="28" customHeight="1" spans="1:6">
      <c r="A109" s="6" t="str">
        <f t="shared" ref="A109:A114" si="25">"1026"</f>
        <v>1026</v>
      </c>
      <c r="B109" s="7" t="s">
        <v>19</v>
      </c>
      <c r="C109" s="6" t="str">
        <f>"23410261701"</f>
        <v>23410261701</v>
      </c>
      <c r="D109" s="8">
        <v>86.4</v>
      </c>
      <c r="E109" s="6">
        <v>80.58</v>
      </c>
      <c r="F109" s="6">
        <v>83.49</v>
      </c>
    </row>
    <row r="110" ht="28" customHeight="1" spans="1:6">
      <c r="A110" s="6" t="str">
        <f t="shared" si="25"/>
        <v>1026</v>
      </c>
      <c r="B110" s="7" t="s">
        <v>19</v>
      </c>
      <c r="C110" s="6" t="str">
        <f>"23410261522"</f>
        <v>23410261522</v>
      </c>
      <c r="D110" s="8">
        <v>80.75</v>
      </c>
      <c r="E110" s="9">
        <v>83.3</v>
      </c>
      <c r="F110" s="9">
        <v>82.03</v>
      </c>
    </row>
    <row r="111" ht="28" customHeight="1" spans="1:6">
      <c r="A111" s="6" t="str">
        <f t="shared" si="25"/>
        <v>1026</v>
      </c>
      <c r="B111" s="7" t="s">
        <v>19</v>
      </c>
      <c r="C111" s="6" t="str">
        <f>"23410261005"</f>
        <v>23410261005</v>
      </c>
      <c r="D111" s="8">
        <v>81.35</v>
      </c>
      <c r="E111" s="9">
        <v>82.2</v>
      </c>
      <c r="F111" s="9">
        <v>81.78</v>
      </c>
    </row>
    <row r="112" ht="28" customHeight="1" spans="1:6">
      <c r="A112" s="6" t="str">
        <f t="shared" si="25"/>
        <v>1026</v>
      </c>
      <c r="B112" s="7" t="s">
        <v>19</v>
      </c>
      <c r="C112" s="6" t="str">
        <f>"23410267029"</f>
        <v>23410267029</v>
      </c>
      <c r="D112" s="8">
        <v>81.4</v>
      </c>
      <c r="E112" s="9">
        <v>81.9</v>
      </c>
      <c r="F112" s="9">
        <v>81.65</v>
      </c>
    </row>
    <row r="113" ht="28" customHeight="1" spans="1:6">
      <c r="A113" s="6" t="str">
        <f t="shared" si="25"/>
        <v>1026</v>
      </c>
      <c r="B113" s="7" t="s">
        <v>19</v>
      </c>
      <c r="C113" s="6" t="str">
        <f>"23410264728"</f>
        <v>23410264728</v>
      </c>
      <c r="D113" s="8">
        <v>74.95</v>
      </c>
      <c r="E113" s="6">
        <v>81.36</v>
      </c>
      <c r="F113" s="6">
        <v>78.16</v>
      </c>
    </row>
    <row r="114" ht="28" customHeight="1" spans="1:6">
      <c r="A114" s="6" t="str">
        <f t="shared" si="25"/>
        <v>1026</v>
      </c>
      <c r="B114" s="7" t="s">
        <v>19</v>
      </c>
      <c r="C114" s="6" t="str">
        <f>"23410266625"</f>
        <v>23410266625</v>
      </c>
      <c r="D114" s="8">
        <v>74</v>
      </c>
      <c r="E114" s="6">
        <v>79.52</v>
      </c>
      <c r="F114" s="6">
        <v>76.76</v>
      </c>
    </row>
    <row r="115" ht="28" customHeight="1" spans="1:6">
      <c r="A115" s="6" t="str">
        <f t="shared" ref="A115:A123" si="26">"1027"</f>
        <v>1027</v>
      </c>
      <c r="B115" s="7" t="s">
        <v>20</v>
      </c>
      <c r="C115" s="6" t="str">
        <f>"23410270503"</f>
        <v>23410270503</v>
      </c>
      <c r="D115" s="8">
        <v>82.9</v>
      </c>
      <c r="E115" s="6">
        <v>82.78</v>
      </c>
      <c r="F115" s="6">
        <v>82.84</v>
      </c>
    </row>
    <row r="116" ht="28" customHeight="1" spans="1:6">
      <c r="A116" s="6" t="str">
        <f t="shared" si="26"/>
        <v>1027</v>
      </c>
      <c r="B116" s="7" t="s">
        <v>20</v>
      </c>
      <c r="C116" s="6" t="str">
        <f>"23410274023"</f>
        <v>23410274023</v>
      </c>
      <c r="D116" s="8">
        <v>79.05</v>
      </c>
      <c r="E116" s="6">
        <v>82.34</v>
      </c>
      <c r="F116" s="9">
        <v>80.7</v>
      </c>
    </row>
    <row r="117" ht="28" customHeight="1" spans="1:6">
      <c r="A117" s="6" t="str">
        <f t="shared" si="26"/>
        <v>1027</v>
      </c>
      <c r="B117" s="7" t="s">
        <v>20</v>
      </c>
      <c r="C117" s="6" t="str">
        <f>"23410272124"</f>
        <v>23410272124</v>
      </c>
      <c r="D117" s="8">
        <v>75.25</v>
      </c>
      <c r="E117" s="6">
        <v>84.02</v>
      </c>
      <c r="F117" s="6">
        <v>79.64</v>
      </c>
    </row>
    <row r="118" ht="28" customHeight="1" spans="1:6">
      <c r="A118" s="6" t="str">
        <f t="shared" si="26"/>
        <v>1027</v>
      </c>
      <c r="B118" s="7" t="s">
        <v>20</v>
      </c>
      <c r="C118" s="6" t="str">
        <f>"23410276526"</f>
        <v>23410276526</v>
      </c>
      <c r="D118" s="8">
        <v>77.6</v>
      </c>
      <c r="E118" s="6">
        <v>81.32</v>
      </c>
      <c r="F118" s="6">
        <v>79.46</v>
      </c>
    </row>
    <row r="119" ht="28" customHeight="1" spans="1:6">
      <c r="A119" s="6" t="str">
        <f t="shared" si="26"/>
        <v>1027</v>
      </c>
      <c r="B119" s="7" t="s">
        <v>20</v>
      </c>
      <c r="C119" s="6" t="str">
        <f>"23410273225"</f>
        <v>23410273225</v>
      </c>
      <c r="D119" s="8">
        <v>75.2</v>
      </c>
      <c r="E119" s="6">
        <v>81.98</v>
      </c>
      <c r="F119" s="6">
        <v>78.59</v>
      </c>
    </row>
    <row r="120" ht="28" customHeight="1" spans="1:6">
      <c r="A120" s="6" t="str">
        <f t="shared" si="26"/>
        <v>1027</v>
      </c>
      <c r="B120" s="7" t="s">
        <v>20</v>
      </c>
      <c r="C120" s="6" t="str">
        <f>"23410270724"</f>
        <v>23410270724</v>
      </c>
      <c r="D120" s="8">
        <v>75.65</v>
      </c>
      <c r="E120" s="6">
        <v>80.98</v>
      </c>
      <c r="F120" s="6">
        <v>78.32</v>
      </c>
    </row>
    <row r="121" ht="28" customHeight="1" spans="1:6">
      <c r="A121" s="6" t="str">
        <f t="shared" si="26"/>
        <v>1027</v>
      </c>
      <c r="B121" s="7" t="s">
        <v>20</v>
      </c>
      <c r="C121" s="6" t="str">
        <f>"23410272314"</f>
        <v>23410272314</v>
      </c>
      <c r="D121" s="8">
        <v>75.25</v>
      </c>
      <c r="E121" s="6">
        <v>80.96</v>
      </c>
      <c r="F121" s="6">
        <v>78.11</v>
      </c>
    </row>
    <row r="122" ht="28" customHeight="1" spans="1:6">
      <c r="A122" s="6" t="str">
        <f t="shared" si="26"/>
        <v>1027</v>
      </c>
      <c r="B122" s="7" t="s">
        <v>20</v>
      </c>
      <c r="C122" s="6" t="str">
        <f>"23410273919"</f>
        <v>23410273919</v>
      </c>
      <c r="D122" s="8">
        <v>74.45</v>
      </c>
      <c r="E122" s="9">
        <v>81.3</v>
      </c>
      <c r="F122" s="9">
        <v>77.88</v>
      </c>
    </row>
    <row r="123" ht="28" customHeight="1" spans="1:6">
      <c r="A123" s="6" t="str">
        <f t="shared" si="26"/>
        <v>1027</v>
      </c>
      <c r="B123" s="7" t="s">
        <v>20</v>
      </c>
      <c r="C123" s="6" t="str">
        <f>"23410272908"</f>
        <v>23410272908</v>
      </c>
      <c r="D123" s="8">
        <v>74.2</v>
      </c>
      <c r="E123" s="6">
        <v>81.38</v>
      </c>
      <c r="F123" s="6">
        <v>77.79</v>
      </c>
    </row>
    <row r="124" ht="28" customHeight="1" spans="1:6">
      <c r="A124" s="6" t="str">
        <f t="shared" ref="A124:A132" si="27">"1028"</f>
        <v>1028</v>
      </c>
      <c r="B124" s="7" t="s">
        <v>21</v>
      </c>
      <c r="C124" s="6" t="str">
        <f>"23410284608"</f>
        <v>23410284608</v>
      </c>
      <c r="D124" s="8">
        <v>82.35</v>
      </c>
      <c r="E124" s="6">
        <v>82.42</v>
      </c>
      <c r="F124" s="6">
        <v>82.39</v>
      </c>
    </row>
    <row r="125" ht="28" customHeight="1" spans="1:6">
      <c r="A125" s="6" t="str">
        <f t="shared" si="27"/>
        <v>1028</v>
      </c>
      <c r="B125" s="7" t="s">
        <v>21</v>
      </c>
      <c r="C125" s="6" t="str">
        <f>"23410286714"</f>
        <v>23410286714</v>
      </c>
      <c r="D125" s="8">
        <v>80.45</v>
      </c>
      <c r="E125" s="6">
        <v>83.52</v>
      </c>
      <c r="F125" s="6">
        <v>81.99</v>
      </c>
    </row>
    <row r="126" ht="28" customHeight="1" spans="1:6">
      <c r="A126" s="6" t="str">
        <f t="shared" si="27"/>
        <v>1028</v>
      </c>
      <c r="B126" s="7" t="s">
        <v>21</v>
      </c>
      <c r="C126" s="6" t="str">
        <f>"23410280405"</f>
        <v>23410280405</v>
      </c>
      <c r="D126" s="8">
        <v>78.5</v>
      </c>
      <c r="E126" s="6">
        <v>81.92</v>
      </c>
      <c r="F126" s="6">
        <v>80.21</v>
      </c>
    </row>
    <row r="127" ht="28" customHeight="1" spans="1:6">
      <c r="A127" s="6" t="str">
        <f t="shared" si="27"/>
        <v>1028</v>
      </c>
      <c r="B127" s="7" t="s">
        <v>21</v>
      </c>
      <c r="C127" s="6" t="str">
        <f>"23410283115"</f>
        <v>23410283115</v>
      </c>
      <c r="D127" s="8">
        <v>77.5</v>
      </c>
      <c r="E127" s="6">
        <v>82.32</v>
      </c>
      <c r="F127" s="6">
        <v>79.91</v>
      </c>
    </row>
    <row r="128" ht="28" customHeight="1" spans="1:6">
      <c r="A128" s="6" t="str">
        <f t="shared" si="27"/>
        <v>1028</v>
      </c>
      <c r="B128" s="7" t="s">
        <v>21</v>
      </c>
      <c r="C128" s="6" t="str">
        <f>"23410283120"</f>
        <v>23410283120</v>
      </c>
      <c r="D128" s="8">
        <v>79</v>
      </c>
      <c r="E128" s="6">
        <v>79.54</v>
      </c>
      <c r="F128" s="6">
        <v>79.27</v>
      </c>
    </row>
    <row r="129" ht="28" customHeight="1" spans="1:6">
      <c r="A129" s="6" t="str">
        <f t="shared" si="27"/>
        <v>1028</v>
      </c>
      <c r="B129" s="7" t="s">
        <v>21</v>
      </c>
      <c r="C129" s="6" t="str">
        <f>"23410286701"</f>
        <v>23410286701</v>
      </c>
      <c r="D129" s="8">
        <v>75.65</v>
      </c>
      <c r="E129" s="6">
        <v>82.86</v>
      </c>
      <c r="F129" s="6">
        <v>79.26</v>
      </c>
    </row>
    <row r="130" ht="28" customHeight="1" spans="1:6">
      <c r="A130" s="6" t="str">
        <f t="shared" si="27"/>
        <v>1028</v>
      </c>
      <c r="B130" s="7" t="s">
        <v>21</v>
      </c>
      <c r="C130" s="6" t="str">
        <f>"23410281010"</f>
        <v>23410281010</v>
      </c>
      <c r="D130" s="8">
        <v>76.7</v>
      </c>
      <c r="E130" s="9">
        <v>81.5</v>
      </c>
      <c r="F130" s="9">
        <v>79.1</v>
      </c>
    </row>
    <row r="131" ht="28" customHeight="1" spans="1:6">
      <c r="A131" s="6" t="str">
        <f t="shared" si="27"/>
        <v>1028</v>
      </c>
      <c r="B131" s="7" t="s">
        <v>21</v>
      </c>
      <c r="C131" s="6" t="str">
        <f>"23410281402"</f>
        <v>23410281402</v>
      </c>
      <c r="D131" s="8">
        <v>77.95</v>
      </c>
      <c r="E131" s="6">
        <v>79.34</v>
      </c>
      <c r="F131" s="6">
        <v>78.65</v>
      </c>
    </row>
    <row r="132" ht="28" customHeight="1" spans="1:6">
      <c r="A132" s="6" t="str">
        <f t="shared" si="27"/>
        <v>1028</v>
      </c>
      <c r="B132" s="7" t="s">
        <v>21</v>
      </c>
      <c r="C132" s="6" t="str">
        <f>"23410284003"</f>
        <v>23410284003</v>
      </c>
      <c r="D132" s="8">
        <v>75.3</v>
      </c>
      <c r="E132" s="6">
        <v>81.96</v>
      </c>
      <c r="F132" s="6">
        <v>78.63</v>
      </c>
    </row>
    <row r="133" ht="28" customHeight="1" spans="1:6">
      <c r="A133" s="6" t="str">
        <f t="shared" ref="A133:A138" si="28">"1029"</f>
        <v>1029</v>
      </c>
      <c r="B133" s="7" t="s">
        <v>22</v>
      </c>
      <c r="C133" s="6" t="str">
        <f>"23410295214"</f>
        <v>23410295214</v>
      </c>
      <c r="D133" s="8">
        <v>79.95</v>
      </c>
      <c r="E133" s="6">
        <v>83.62</v>
      </c>
      <c r="F133" s="6">
        <v>81.79</v>
      </c>
    </row>
    <row r="134" ht="28" customHeight="1" spans="1:6">
      <c r="A134" s="6" t="str">
        <f t="shared" si="28"/>
        <v>1029</v>
      </c>
      <c r="B134" s="7" t="s">
        <v>22</v>
      </c>
      <c r="C134" s="6" t="str">
        <f>"23410294017"</f>
        <v>23410294017</v>
      </c>
      <c r="D134" s="8">
        <v>79.3</v>
      </c>
      <c r="E134" s="6">
        <v>83.46</v>
      </c>
      <c r="F134" s="6">
        <v>81.38</v>
      </c>
    </row>
    <row r="135" ht="28" customHeight="1" spans="1:6">
      <c r="A135" s="6" t="str">
        <f t="shared" si="28"/>
        <v>1029</v>
      </c>
      <c r="B135" s="7" t="s">
        <v>22</v>
      </c>
      <c r="C135" s="6" t="str">
        <f>"23410295515"</f>
        <v>23410295515</v>
      </c>
      <c r="D135" s="8">
        <v>78.65</v>
      </c>
      <c r="E135" s="6">
        <v>81.68</v>
      </c>
      <c r="F135" s="6">
        <v>80.17</v>
      </c>
    </row>
    <row r="136" ht="28" customHeight="1" spans="1:6">
      <c r="A136" s="6" t="str">
        <f t="shared" si="28"/>
        <v>1029</v>
      </c>
      <c r="B136" s="7" t="s">
        <v>22</v>
      </c>
      <c r="C136" s="6" t="str">
        <f>"23410293917"</f>
        <v>23410293917</v>
      </c>
      <c r="D136" s="8">
        <v>77.75</v>
      </c>
      <c r="E136" s="6">
        <v>82.48</v>
      </c>
      <c r="F136" s="6">
        <v>80.12</v>
      </c>
    </row>
    <row r="137" ht="28" customHeight="1" spans="1:6">
      <c r="A137" s="6" t="str">
        <f t="shared" si="28"/>
        <v>1029</v>
      </c>
      <c r="B137" s="7" t="s">
        <v>22</v>
      </c>
      <c r="C137" s="6" t="str">
        <f>"23410292415"</f>
        <v>23410292415</v>
      </c>
      <c r="D137" s="8">
        <v>76.35</v>
      </c>
      <c r="E137" s="6">
        <v>83.18</v>
      </c>
      <c r="F137" s="6">
        <v>79.77</v>
      </c>
    </row>
    <row r="138" ht="28" customHeight="1" spans="1:6">
      <c r="A138" s="6" t="str">
        <f t="shared" si="28"/>
        <v>1029</v>
      </c>
      <c r="B138" s="7" t="s">
        <v>22</v>
      </c>
      <c r="C138" s="6" t="str">
        <f>"23410296506"</f>
        <v>23410296506</v>
      </c>
      <c r="D138" s="8">
        <v>76</v>
      </c>
      <c r="E138" s="9">
        <v>83.5</v>
      </c>
      <c r="F138" s="9">
        <v>79.75</v>
      </c>
    </row>
    <row r="139" ht="28" customHeight="1" spans="1:6">
      <c r="A139" s="6" t="str">
        <f t="shared" ref="A139:A141" si="29">"1030"</f>
        <v>1030</v>
      </c>
      <c r="B139" s="7" t="s">
        <v>22</v>
      </c>
      <c r="C139" s="6" t="str">
        <f>"23410304410"</f>
        <v>23410304410</v>
      </c>
      <c r="D139" s="8">
        <v>78.7</v>
      </c>
      <c r="E139" s="9">
        <v>83.5</v>
      </c>
      <c r="F139" s="9">
        <v>81.1</v>
      </c>
    </row>
    <row r="140" ht="28" customHeight="1" spans="1:6">
      <c r="A140" s="6" t="str">
        <f t="shared" si="29"/>
        <v>1030</v>
      </c>
      <c r="B140" s="7" t="s">
        <v>22</v>
      </c>
      <c r="C140" s="6" t="str">
        <f>"23410301927"</f>
        <v>23410301927</v>
      </c>
      <c r="D140" s="8">
        <v>77.55</v>
      </c>
      <c r="E140" s="6">
        <v>82.28</v>
      </c>
      <c r="F140" s="6">
        <v>79.92</v>
      </c>
    </row>
    <row r="141" ht="28" customHeight="1" spans="1:6">
      <c r="A141" s="6" t="str">
        <f t="shared" si="29"/>
        <v>1030</v>
      </c>
      <c r="B141" s="7" t="s">
        <v>22</v>
      </c>
      <c r="C141" s="6" t="str">
        <f>"23410301613"</f>
        <v>23410301613</v>
      </c>
      <c r="D141" s="8">
        <v>75.35</v>
      </c>
      <c r="E141" s="6">
        <v>82.96</v>
      </c>
      <c r="F141" s="6">
        <v>79.16</v>
      </c>
    </row>
    <row r="142" ht="28" customHeight="1" spans="1:6">
      <c r="A142" s="6" t="str">
        <f t="shared" ref="A142:A144" si="30">"1031"</f>
        <v>1031</v>
      </c>
      <c r="B142" s="7" t="s">
        <v>22</v>
      </c>
      <c r="C142" s="6" t="str">
        <f>"23410310230"</f>
        <v>23410310230</v>
      </c>
      <c r="D142" s="8">
        <v>83.05</v>
      </c>
      <c r="E142" s="6">
        <v>82.64</v>
      </c>
      <c r="F142" s="6">
        <v>82.85</v>
      </c>
    </row>
    <row r="143" ht="28" customHeight="1" spans="1:6">
      <c r="A143" s="6" t="str">
        <f t="shared" si="30"/>
        <v>1031</v>
      </c>
      <c r="B143" s="7" t="s">
        <v>22</v>
      </c>
      <c r="C143" s="6" t="str">
        <f>"23410310422"</f>
        <v>23410310422</v>
      </c>
      <c r="D143" s="8">
        <v>79.55</v>
      </c>
      <c r="E143" s="6">
        <v>82.64</v>
      </c>
      <c r="F143" s="9">
        <v>81.1</v>
      </c>
    </row>
    <row r="144" ht="28" customHeight="1" spans="1:6">
      <c r="A144" s="6" t="str">
        <f t="shared" si="30"/>
        <v>1031</v>
      </c>
      <c r="B144" s="7" t="s">
        <v>22</v>
      </c>
      <c r="C144" s="6" t="str">
        <f>"23410311813"</f>
        <v>23410311813</v>
      </c>
      <c r="D144" s="8">
        <v>78.95</v>
      </c>
      <c r="E144" s="6">
        <v>82.54</v>
      </c>
      <c r="F144" s="6">
        <v>80.75</v>
      </c>
    </row>
    <row r="145" ht="28" customHeight="1" spans="1:6">
      <c r="A145" s="6" t="str">
        <f t="shared" ref="A145:A150" si="31">"1032"</f>
        <v>1032</v>
      </c>
      <c r="B145" s="7" t="s">
        <v>23</v>
      </c>
      <c r="C145" s="6" t="str">
        <f>"23410320104"</f>
        <v>23410320104</v>
      </c>
      <c r="D145" s="8">
        <v>82</v>
      </c>
      <c r="E145" s="6">
        <v>81.28</v>
      </c>
      <c r="F145" s="6">
        <v>81.64</v>
      </c>
    </row>
    <row r="146" ht="28" customHeight="1" spans="1:6">
      <c r="A146" s="6" t="str">
        <f t="shared" si="31"/>
        <v>1032</v>
      </c>
      <c r="B146" s="7" t="s">
        <v>23</v>
      </c>
      <c r="C146" s="6" t="str">
        <f>"23410325001"</f>
        <v>23410325001</v>
      </c>
      <c r="D146" s="8">
        <v>80.3</v>
      </c>
      <c r="E146" s="6">
        <v>82.26</v>
      </c>
      <c r="F146" s="6">
        <v>81.28</v>
      </c>
    </row>
    <row r="147" ht="28" customHeight="1" spans="1:6">
      <c r="A147" s="6" t="str">
        <f t="shared" si="31"/>
        <v>1032</v>
      </c>
      <c r="B147" s="7" t="s">
        <v>23</v>
      </c>
      <c r="C147" s="6" t="str">
        <f>"23410320119"</f>
        <v>23410320119</v>
      </c>
      <c r="D147" s="8">
        <v>80.55</v>
      </c>
      <c r="E147" s="6">
        <v>81.24</v>
      </c>
      <c r="F147" s="9">
        <v>80.9</v>
      </c>
    </row>
    <row r="148" ht="28" customHeight="1" spans="1:6">
      <c r="A148" s="6" t="str">
        <f t="shared" si="31"/>
        <v>1032</v>
      </c>
      <c r="B148" s="7" t="s">
        <v>23</v>
      </c>
      <c r="C148" s="6" t="str">
        <f>"23410323319"</f>
        <v>23410323319</v>
      </c>
      <c r="D148" s="8">
        <v>79.25</v>
      </c>
      <c r="E148" s="6">
        <v>82.14</v>
      </c>
      <c r="F148" s="9">
        <v>80.7</v>
      </c>
    </row>
    <row r="149" ht="28" customHeight="1" spans="1:6">
      <c r="A149" s="6" t="str">
        <f t="shared" si="31"/>
        <v>1032</v>
      </c>
      <c r="B149" s="7" t="s">
        <v>23</v>
      </c>
      <c r="C149" s="6" t="str">
        <f>"23410322122"</f>
        <v>23410322122</v>
      </c>
      <c r="D149" s="8">
        <v>78.5</v>
      </c>
      <c r="E149" s="6">
        <v>80.74</v>
      </c>
      <c r="F149" s="6">
        <v>79.62</v>
      </c>
    </row>
    <row r="150" ht="28" customHeight="1" spans="1:6">
      <c r="A150" s="6" t="str">
        <f t="shared" si="31"/>
        <v>1032</v>
      </c>
      <c r="B150" s="7" t="s">
        <v>23</v>
      </c>
      <c r="C150" s="6" t="str">
        <f>"23410324517"</f>
        <v>23410324517</v>
      </c>
      <c r="D150" s="8">
        <v>77.65</v>
      </c>
      <c r="E150" s="6">
        <v>80.92</v>
      </c>
      <c r="F150" s="6">
        <v>79.29</v>
      </c>
    </row>
    <row r="151" ht="28" customHeight="1" spans="1:6">
      <c r="A151" s="6" t="str">
        <f t="shared" ref="A151:A153" si="32">"1033"</f>
        <v>1033</v>
      </c>
      <c r="B151" s="7" t="s">
        <v>23</v>
      </c>
      <c r="C151" s="6" t="str">
        <f>"23410332130"</f>
        <v>23410332130</v>
      </c>
      <c r="D151" s="8">
        <v>81.4</v>
      </c>
      <c r="E151" s="9">
        <v>82.1</v>
      </c>
      <c r="F151" s="9">
        <v>81.75</v>
      </c>
    </row>
    <row r="152" ht="28" customHeight="1" spans="1:6">
      <c r="A152" s="6" t="str">
        <f t="shared" si="32"/>
        <v>1033</v>
      </c>
      <c r="B152" s="7" t="s">
        <v>23</v>
      </c>
      <c r="C152" s="6" t="str">
        <f>"23410335418"</f>
        <v>23410335418</v>
      </c>
      <c r="D152" s="8">
        <v>79.85</v>
      </c>
      <c r="E152" s="6">
        <v>81.02</v>
      </c>
      <c r="F152" s="6">
        <v>80.44</v>
      </c>
    </row>
    <row r="153" ht="28" customHeight="1" spans="1:6">
      <c r="A153" s="6" t="str">
        <f t="shared" si="32"/>
        <v>1033</v>
      </c>
      <c r="B153" s="7" t="s">
        <v>23</v>
      </c>
      <c r="C153" s="6" t="str">
        <f>"23410330615"</f>
        <v>23410330615</v>
      </c>
      <c r="D153" s="8">
        <v>76.85</v>
      </c>
      <c r="E153" s="9">
        <v>82.4</v>
      </c>
      <c r="F153" s="9">
        <v>79.63</v>
      </c>
    </row>
    <row r="154" ht="28" customHeight="1" spans="1:6">
      <c r="A154" s="6" t="str">
        <f t="shared" ref="A154:A156" si="33">"1034"</f>
        <v>1034</v>
      </c>
      <c r="B154" s="7" t="s">
        <v>23</v>
      </c>
      <c r="C154" s="6" t="str">
        <f>"23410344314"</f>
        <v>23410344314</v>
      </c>
      <c r="D154" s="8">
        <v>76.2</v>
      </c>
      <c r="E154" s="6">
        <v>81.76</v>
      </c>
      <c r="F154" s="6">
        <v>78.98</v>
      </c>
    </row>
    <row r="155" ht="28" customHeight="1" spans="1:6">
      <c r="A155" s="6" t="str">
        <f t="shared" si="33"/>
        <v>1034</v>
      </c>
      <c r="B155" s="7" t="s">
        <v>23</v>
      </c>
      <c r="C155" s="6" t="str">
        <f>"23410343020"</f>
        <v>23410343020</v>
      </c>
      <c r="D155" s="8">
        <v>72.3</v>
      </c>
      <c r="E155" s="9">
        <v>82.6</v>
      </c>
      <c r="F155" s="9">
        <v>77.45</v>
      </c>
    </row>
    <row r="156" ht="28" customHeight="1" spans="1:6">
      <c r="A156" s="6" t="str">
        <f t="shared" si="33"/>
        <v>1034</v>
      </c>
      <c r="B156" s="7" t="s">
        <v>23</v>
      </c>
      <c r="C156" s="6" t="str">
        <f>"23410341001"</f>
        <v>23410341001</v>
      </c>
      <c r="D156" s="8">
        <v>70.9</v>
      </c>
      <c r="E156" s="6">
        <v>75.14</v>
      </c>
      <c r="F156" s="6">
        <v>73.02</v>
      </c>
    </row>
    <row r="157" ht="28" customHeight="1" spans="1:6">
      <c r="A157" s="6" t="str">
        <f t="shared" ref="A157:A159" si="34">"1035"</f>
        <v>1035</v>
      </c>
      <c r="B157" s="7" t="s">
        <v>24</v>
      </c>
      <c r="C157" s="6" t="str">
        <f>"23410350305"</f>
        <v>23410350305</v>
      </c>
      <c r="D157" s="8">
        <v>79.8</v>
      </c>
      <c r="E157" s="9">
        <v>83.4</v>
      </c>
      <c r="F157" s="9">
        <v>81.6</v>
      </c>
    </row>
    <row r="158" ht="28" customHeight="1" spans="1:6">
      <c r="A158" s="6" t="str">
        <f t="shared" si="34"/>
        <v>1035</v>
      </c>
      <c r="B158" s="7" t="s">
        <v>24</v>
      </c>
      <c r="C158" s="6" t="str">
        <f>"23410355323"</f>
        <v>23410355323</v>
      </c>
      <c r="D158" s="8">
        <v>77.8</v>
      </c>
      <c r="E158" s="6">
        <v>82.26</v>
      </c>
      <c r="F158" s="6">
        <v>80.03</v>
      </c>
    </row>
    <row r="159" ht="28" customHeight="1" spans="1:6">
      <c r="A159" s="6" t="str">
        <f t="shared" si="34"/>
        <v>1035</v>
      </c>
      <c r="B159" s="7" t="s">
        <v>24</v>
      </c>
      <c r="C159" s="6" t="str">
        <f>"23410350124"</f>
        <v>23410350124</v>
      </c>
      <c r="D159" s="8">
        <v>76.35</v>
      </c>
      <c r="E159" s="6">
        <v>82.66</v>
      </c>
      <c r="F159" s="6">
        <v>79.51</v>
      </c>
    </row>
    <row r="160" ht="28" customHeight="1" spans="1:6">
      <c r="A160" s="6" t="str">
        <f t="shared" ref="A160:A162" si="35">"1036"</f>
        <v>1036</v>
      </c>
      <c r="B160" s="7" t="s">
        <v>25</v>
      </c>
      <c r="C160" s="6" t="str">
        <f>"23410362526"</f>
        <v>23410362526</v>
      </c>
      <c r="D160" s="8">
        <v>86.65</v>
      </c>
      <c r="E160" s="6">
        <v>78.76</v>
      </c>
      <c r="F160" s="6">
        <v>82.71</v>
      </c>
    </row>
    <row r="161" ht="28" customHeight="1" spans="1:6">
      <c r="A161" s="6" t="str">
        <f t="shared" si="35"/>
        <v>1036</v>
      </c>
      <c r="B161" s="7" t="s">
        <v>25</v>
      </c>
      <c r="C161" s="6" t="str">
        <f>"23410363924"</f>
        <v>23410363924</v>
      </c>
      <c r="D161" s="8">
        <v>82.25</v>
      </c>
      <c r="E161" s="6">
        <v>80.98</v>
      </c>
      <c r="F161" s="6">
        <v>81.62</v>
      </c>
    </row>
    <row r="162" ht="28" customHeight="1" spans="1:6">
      <c r="A162" s="6" t="str">
        <f t="shared" si="35"/>
        <v>1036</v>
      </c>
      <c r="B162" s="7" t="s">
        <v>25</v>
      </c>
      <c r="C162" s="6" t="str">
        <f>"23410361808"</f>
        <v>23410361808</v>
      </c>
      <c r="D162" s="8">
        <v>76.7</v>
      </c>
      <c r="E162" s="6">
        <v>79.72</v>
      </c>
      <c r="F162" s="6">
        <v>78.21</v>
      </c>
    </row>
    <row r="163" ht="28" customHeight="1" spans="1:6">
      <c r="A163" s="6" t="str">
        <f t="shared" ref="A163:A165" si="36">"1037"</f>
        <v>1037</v>
      </c>
      <c r="B163" s="7" t="s">
        <v>25</v>
      </c>
      <c r="C163" s="6" t="str">
        <f>"23410374324"</f>
        <v>23410374324</v>
      </c>
      <c r="D163" s="8">
        <v>85.5</v>
      </c>
      <c r="E163" s="6">
        <v>80.64</v>
      </c>
      <c r="F163" s="6">
        <v>83.07</v>
      </c>
    </row>
    <row r="164" ht="28" customHeight="1" spans="1:6">
      <c r="A164" s="6" t="str">
        <f t="shared" si="36"/>
        <v>1037</v>
      </c>
      <c r="B164" s="7" t="s">
        <v>25</v>
      </c>
      <c r="C164" s="6" t="str">
        <f>"23410374323"</f>
        <v>23410374323</v>
      </c>
      <c r="D164" s="8">
        <v>81.75</v>
      </c>
      <c r="E164" s="6">
        <v>78.86</v>
      </c>
      <c r="F164" s="6">
        <v>80.31</v>
      </c>
    </row>
    <row r="165" ht="28" customHeight="1" spans="1:6">
      <c r="A165" s="6" t="str">
        <f t="shared" si="36"/>
        <v>1037</v>
      </c>
      <c r="B165" s="7" t="s">
        <v>25</v>
      </c>
      <c r="C165" s="6" t="str">
        <f>"23410377220"</f>
        <v>23410377220</v>
      </c>
      <c r="D165" s="8">
        <v>78.2</v>
      </c>
      <c r="E165" s="6">
        <v>0</v>
      </c>
      <c r="F165" s="6">
        <v>39.1</v>
      </c>
    </row>
    <row r="166" ht="28" customHeight="1" spans="1:6">
      <c r="A166" s="6" t="str">
        <f t="shared" ref="A166:A168" si="37">"1038"</f>
        <v>1038</v>
      </c>
      <c r="B166" s="7" t="s">
        <v>25</v>
      </c>
      <c r="C166" s="6" t="str">
        <f>"23410384820"</f>
        <v>23410384820</v>
      </c>
      <c r="D166" s="8">
        <v>83.25</v>
      </c>
      <c r="E166" s="6">
        <v>81.28</v>
      </c>
      <c r="F166" s="6">
        <v>82.27</v>
      </c>
    </row>
    <row r="167" ht="28" customHeight="1" spans="1:6">
      <c r="A167" s="6" t="str">
        <f t="shared" si="37"/>
        <v>1038</v>
      </c>
      <c r="B167" s="7" t="s">
        <v>25</v>
      </c>
      <c r="C167" s="6" t="str">
        <f>"23410380617"</f>
        <v>23410380617</v>
      </c>
      <c r="D167" s="8">
        <v>79.9</v>
      </c>
      <c r="E167" s="6">
        <v>84.12</v>
      </c>
      <c r="F167" s="6">
        <v>82.01</v>
      </c>
    </row>
    <row r="168" ht="28" customHeight="1" spans="1:6">
      <c r="A168" s="6" t="str">
        <f t="shared" si="37"/>
        <v>1038</v>
      </c>
      <c r="B168" s="7" t="s">
        <v>25</v>
      </c>
      <c r="C168" s="6" t="str">
        <f>"23410385528"</f>
        <v>23410385528</v>
      </c>
      <c r="D168" s="8">
        <v>74.3</v>
      </c>
      <c r="E168" s="6">
        <v>75.52</v>
      </c>
      <c r="F168" s="6">
        <v>74.91</v>
      </c>
    </row>
    <row r="169" ht="28" customHeight="1" spans="1:6">
      <c r="A169" s="6" t="str">
        <f t="shared" ref="A169:A171" si="38">"1039"</f>
        <v>1039</v>
      </c>
      <c r="B169" s="7" t="s">
        <v>26</v>
      </c>
      <c r="C169" s="6" t="str">
        <f>"23410391112"</f>
        <v>23410391112</v>
      </c>
      <c r="D169" s="8">
        <v>81.35</v>
      </c>
      <c r="E169" s="6">
        <v>83.62</v>
      </c>
      <c r="F169" s="6">
        <v>82.49</v>
      </c>
    </row>
    <row r="170" ht="28" customHeight="1" spans="1:6">
      <c r="A170" s="6" t="str">
        <f t="shared" si="38"/>
        <v>1039</v>
      </c>
      <c r="B170" s="7" t="s">
        <v>26</v>
      </c>
      <c r="C170" s="6" t="str">
        <f>"23410393305"</f>
        <v>23410393305</v>
      </c>
      <c r="D170" s="8">
        <v>71.25</v>
      </c>
      <c r="E170" s="6">
        <v>83.12</v>
      </c>
      <c r="F170" s="6">
        <v>77.19</v>
      </c>
    </row>
    <row r="171" ht="28" customHeight="1" spans="1:6">
      <c r="A171" s="6" t="str">
        <f t="shared" si="38"/>
        <v>1039</v>
      </c>
      <c r="B171" s="7" t="s">
        <v>26</v>
      </c>
      <c r="C171" s="6" t="str">
        <f>"23410394921"</f>
        <v>23410394921</v>
      </c>
      <c r="D171" s="8">
        <v>73.7</v>
      </c>
      <c r="E171" s="6">
        <v>79.24</v>
      </c>
      <c r="F171" s="6">
        <v>76.47</v>
      </c>
    </row>
    <row r="172" ht="28" customHeight="1" spans="1:6">
      <c r="A172" s="6" t="str">
        <f t="shared" ref="A172:A174" si="39">"1040"</f>
        <v>1040</v>
      </c>
      <c r="B172" s="7" t="s">
        <v>26</v>
      </c>
      <c r="C172" s="6" t="str">
        <f>"23410401923"</f>
        <v>23410401923</v>
      </c>
      <c r="D172" s="8">
        <v>80.2</v>
      </c>
      <c r="E172" s="6">
        <v>84.56</v>
      </c>
      <c r="F172" s="6">
        <v>82.38</v>
      </c>
    </row>
    <row r="173" ht="28" customHeight="1" spans="1:6">
      <c r="A173" s="6" t="str">
        <f t="shared" si="39"/>
        <v>1040</v>
      </c>
      <c r="B173" s="7" t="s">
        <v>26</v>
      </c>
      <c r="C173" s="6" t="str">
        <f>"23410403818"</f>
        <v>23410403818</v>
      </c>
      <c r="D173" s="8">
        <v>78.85</v>
      </c>
      <c r="E173" s="6">
        <v>83.18</v>
      </c>
      <c r="F173" s="6">
        <v>81.02</v>
      </c>
    </row>
    <row r="174" ht="28" customHeight="1" spans="1:6">
      <c r="A174" s="6" t="str">
        <f t="shared" si="39"/>
        <v>1040</v>
      </c>
      <c r="B174" s="7" t="s">
        <v>26</v>
      </c>
      <c r="C174" s="6" t="str">
        <f>"23410404625"</f>
        <v>23410404625</v>
      </c>
      <c r="D174" s="8">
        <v>80.65</v>
      </c>
      <c r="E174" s="6">
        <v>81.16</v>
      </c>
      <c r="F174" s="6">
        <v>80.91</v>
      </c>
    </row>
    <row r="175" ht="28" customHeight="1" spans="1:6">
      <c r="A175" s="6" t="str">
        <f t="shared" ref="A175:A177" si="40">"1041"</f>
        <v>1041</v>
      </c>
      <c r="B175" s="7" t="s">
        <v>26</v>
      </c>
      <c r="C175" s="6" t="str">
        <f>"23410414026"</f>
        <v>23410414026</v>
      </c>
      <c r="D175" s="8">
        <v>78.7</v>
      </c>
      <c r="E175" s="6">
        <v>82.94</v>
      </c>
      <c r="F175" s="6">
        <v>80.82</v>
      </c>
    </row>
    <row r="176" ht="28" customHeight="1" spans="1:6">
      <c r="A176" s="6" t="str">
        <f t="shared" si="40"/>
        <v>1041</v>
      </c>
      <c r="B176" s="7" t="s">
        <v>26</v>
      </c>
      <c r="C176" s="6" t="str">
        <f>"23410416603"</f>
        <v>23410416603</v>
      </c>
      <c r="D176" s="8">
        <v>77.05</v>
      </c>
      <c r="E176" s="6">
        <v>82.86</v>
      </c>
      <c r="F176" s="6">
        <v>79.96</v>
      </c>
    </row>
    <row r="177" ht="28" customHeight="1" spans="1:6">
      <c r="A177" s="6" t="str">
        <f t="shared" si="40"/>
        <v>1041</v>
      </c>
      <c r="B177" s="7" t="s">
        <v>26</v>
      </c>
      <c r="C177" s="6" t="str">
        <f>"23410412009"</f>
        <v>23410412009</v>
      </c>
      <c r="D177" s="8">
        <v>76.45</v>
      </c>
      <c r="E177" s="6">
        <v>79.04</v>
      </c>
      <c r="F177" s="6">
        <v>77.75</v>
      </c>
    </row>
    <row r="178" ht="28" customHeight="1" spans="1:6">
      <c r="A178" s="6" t="str">
        <f t="shared" ref="A178:A180" si="41">"1042"</f>
        <v>1042</v>
      </c>
      <c r="B178" s="7" t="s">
        <v>27</v>
      </c>
      <c r="C178" s="6" t="str">
        <f>"23410422826"</f>
        <v>23410422826</v>
      </c>
      <c r="D178" s="8">
        <v>77.2</v>
      </c>
      <c r="E178" s="6">
        <v>81.74</v>
      </c>
      <c r="F178" s="6">
        <v>79.47</v>
      </c>
    </row>
    <row r="179" ht="28" customHeight="1" spans="1:6">
      <c r="A179" s="6" t="str">
        <f t="shared" si="41"/>
        <v>1042</v>
      </c>
      <c r="B179" s="7" t="s">
        <v>27</v>
      </c>
      <c r="C179" s="6" t="str">
        <f>"23410425406"</f>
        <v>23410425406</v>
      </c>
      <c r="D179" s="8">
        <v>76.1</v>
      </c>
      <c r="E179" s="9">
        <v>81.9</v>
      </c>
      <c r="F179" s="9">
        <v>79</v>
      </c>
    </row>
    <row r="180" ht="28" customHeight="1" spans="1:6">
      <c r="A180" s="6" t="str">
        <f t="shared" si="41"/>
        <v>1042</v>
      </c>
      <c r="B180" s="7" t="s">
        <v>27</v>
      </c>
      <c r="C180" s="6" t="str">
        <f>"23410423408"</f>
        <v>23410423408</v>
      </c>
      <c r="D180" s="8">
        <v>75.85</v>
      </c>
      <c r="E180" s="9">
        <v>82.1</v>
      </c>
      <c r="F180" s="9">
        <v>78.98</v>
      </c>
    </row>
    <row r="181" ht="28" customHeight="1" spans="1:6">
      <c r="A181" s="6" t="str">
        <f t="shared" ref="A181:A183" si="42">"1043"</f>
        <v>1043</v>
      </c>
      <c r="B181" s="7" t="s">
        <v>27</v>
      </c>
      <c r="C181" s="6" t="str">
        <f>"23410433022"</f>
        <v>23410433022</v>
      </c>
      <c r="D181" s="8">
        <v>85.75</v>
      </c>
      <c r="E181" s="6">
        <v>82.88</v>
      </c>
      <c r="F181" s="6">
        <v>84.32</v>
      </c>
    </row>
    <row r="182" ht="28" customHeight="1" spans="1:6">
      <c r="A182" s="6" t="str">
        <f t="shared" si="42"/>
        <v>1043</v>
      </c>
      <c r="B182" s="7" t="s">
        <v>27</v>
      </c>
      <c r="C182" s="6" t="str">
        <f>"23410433010"</f>
        <v>23410433010</v>
      </c>
      <c r="D182" s="8">
        <v>78.9</v>
      </c>
      <c r="E182" s="6">
        <v>83.02</v>
      </c>
      <c r="F182" s="6">
        <v>80.96</v>
      </c>
    </row>
    <row r="183" ht="28" customHeight="1" spans="1:6">
      <c r="A183" s="6" t="str">
        <f t="shared" si="42"/>
        <v>1043</v>
      </c>
      <c r="B183" s="7" t="s">
        <v>27</v>
      </c>
      <c r="C183" s="6" t="str">
        <f>"23410436924"</f>
        <v>23410436924</v>
      </c>
      <c r="D183" s="8">
        <v>78.05</v>
      </c>
      <c r="E183" s="9">
        <v>82.6</v>
      </c>
      <c r="F183" s="9">
        <v>80.33</v>
      </c>
    </row>
    <row r="184" ht="28" customHeight="1" spans="1:6">
      <c r="A184" s="6" t="str">
        <f t="shared" ref="A184:A186" si="43">"1044"</f>
        <v>1044</v>
      </c>
      <c r="B184" s="7" t="s">
        <v>27</v>
      </c>
      <c r="C184" s="6" t="str">
        <f>"23410440530"</f>
        <v>23410440530</v>
      </c>
      <c r="D184" s="8">
        <v>83.2</v>
      </c>
      <c r="E184" s="6">
        <v>82.66</v>
      </c>
      <c r="F184" s="6">
        <v>82.93</v>
      </c>
    </row>
    <row r="185" ht="28" customHeight="1" spans="1:6">
      <c r="A185" s="6" t="str">
        <f t="shared" si="43"/>
        <v>1044</v>
      </c>
      <c r="B185" s="7" t="s">
        <v>27</v>
      </c>
      <c r="C185" s="6" t="str">
        <f>"23410446803"</f>
        <v>23410446803</v>
      </c>
      <c r="D185" s="8">
        <v>81</v>
      </c>
      <c r="E185" s="9">
        <v>82.1</v>
      </c>
      <c r="F185" s="9">
        <v>81.55</v>
      </c>
    </row>
    <row r="186" ht="28" customHeight="1" spans="1:6">
      <c r="A186" s="6" t="str">
        <f t="shared" si="43"/>
        <v>1044</v>
      </c>
      <c r="B186" s="7" t="s">
        <v>27</v>
      </c>
      <c r="C186" s="6" t="str">
        <f>"23410443704"</f>
        <v>23410443704</v>
      </c>
      <c r="D186" s="8">
        <v>78.65</v>
      </c>
      <c r="E186" s="6">
        <v>80.24</v>
      </c>
      <c r="F186" s="6">
        <v>79.45</v>
      </c>
    </row>
    <row r="187" ht="28" customHeight="1" spans="1:6">
      <c r="A187" s="6" t="str">
        <f>"1045"</f>
        <v>1045</v>
      </c>
      <c r="B187" s="7" t="s">
        <v>28</v>
      </c>
      <c r="C187" s="6" t="str">
        <f>"23410452018"</f>
        <v>23410452018</v>
      </c>
      <c r="D187" s="8">
        <v>73.7</v>
      </c>
      <c r="E187" s="6">
        <v>82.94</v>
      </c>
      <c r="F187" s="6">
        <v>78.32</v>
      </c>
    </row>
    <row r="188" ht="28" customHeight="1" spans="1:6">
      <c r="A188" s="6" t="str">
        <f>"1045"</f>
        <v>1045</v>
      </c>
      <c r="B188" s="7" t="s">
        <v>28</v>
      </c>
      <c r="C188" s="6" t="str">
        <f>"23410455122"</f>
        <v>23410455122</v>
      </c>
      <c r="D188" s="8">
        <v>73.5</v>
      </c>
      <c r="E188" s="6">
        <v>82.32</v>
      </c>
      <c r="F188" s="6">
        <v>77.91</v>
      </c>
    </row>
    <row r="189" ht="28" customHeight="1" spans="1:6">
      <c r="A189" s="6" t="str">
        <f t="shared" ref="A189:A194" si="44">"1046"</f>
        <v>1046</v>
      </c>
      <c r="B189" s="7" t="s">
        <v>28</v>
      </c>
      <c r="C189" s="6" t="str">
        <f>"23410460515"</f>
        <v>23410460515</v>
      </c>
      <c r="D189" s="8">
        <v>76.55</v>
      </c>
      <c r="E189" s="6">
        <v>79.96</v>
      </c>
      <c r="F189" s="6">
        <v>78.26</v>
      </c>
    </row>
    <row r="190" ht="28" customHeight="1" spans="1:6">
      <c r="A190" s="6" t="str">
        <f t="shared" si="44"/>
        <v>1046</v>
      </c>
      <c r="B190" s="7" t="s">
        <v>28</v>
      </c>
      <c r="C190" s="6" t="str">
        <f>"23410465107"</f>
        <v>23410465107</v>
      </c>
      <c r="D190" s="8">
        <v>73.25</v>
      </c>
      <c r="E190" s="6">
        <v>81.56</v>
      </c>
      <c r="F190" s="6">
        <v>77.41</v>
      </c>
    </row>
    <row r="191" ht="28" customHeight="1" spans="1:6">
      <c r="A191" s="6" t="str">
        <f t="shared" si="44"/>
        <v>1046</v>
      </c>
      <c r="B191" s="7" t="s">
        <v>28</v>
      </c>
      <c r="C191" s="6" t="str">
        <f>"23410462013"</f>
        <v>23410462013</v>
      </c>
      <c r="D191" s="8">
        <v>70</v>
      </c>
      <c r="E191" s="6">
        <v>82.56</v>
      </c>
      <c r="F191" s="6">
        <v>76.28</v>
      </c>
    </row>
    <row r="192" ht="28" customHeight="1" spans="1:6">
      <c r="A192" s="6" t="str">
        <f t="shared" si="44"/>
        <v>1046</v>
      </c>
      <c r="B192" s="7" t="s">
        <v>28</v>
      </c>
      <c r="C192" s="6" t="str">
        <f>"23410460215"</f>
        <v>23410460215</v>
      </c>
      <c r="D192" s="8">
        <v>69.3</v>
      </c>
      <c r="E192" s="6">
        <v>80.78</v>
      </c>
      <c r="F192" s="6">
        <v>75.04</v>
      </c>
    </row>
    <row r="193" ht="28" customHeight="1" spans="1:6">
      <c r="A193" s="6" t="str">
        <f t="shared" si="44"/>
        <v>1046</v>
      </c>
      <c r="B193" s="7" t="s">
        <v>28</v>
      </c>
      <c r="C193" s="6" t="str">
        <f>"23410461017"</f>
        <v>23410461017</v>
      </c>
      <c r="D193" s="8">
        <v>65.45</v>
      </c>
      <c r="E193" s="6">
        <v>78.58</v>
      </c>
      <c r="F193" s="6">
        <v>72.02</v>
      </c>
    </row>
    <row r="194" ht="28" customHeight="1" spans="1:6">
      <c r="A194" s="6" t="str">
        <f t="shared" si="44"/>
        <v>1046</v>
      </c>
      <c r="B194" s="7" t="s">
        <v>28</v>
      </c>
      <c r="C194" s="6" t="str">
        <f>"23410462828"</f>
        <v>23410462828</v>
      </c>
      <c r="D194" s="8">
        <v>65.3</v>
      </c>
      <c r="E194" s="6">
        <v>77.78</v>
      </c>
      <c r="F194" s="6">
        <v>71.54</v>
      </c>
    </row>
    <row r="195" ht="28" customHeight="1" spans="1:6">
      <c r="A195" s="6" t="str">
        <f t="shared" ref="A195:A200" si="45">"1047"</f>
        <v>1047</v>
      </c>
      <c r="B195" s="7" t="s">
        <v>29</v>
      </c>
      <c r="C195" s="6" t="str">
        <f>"23410470519"</f>
        <v>23410470519</v>
      </c>
      <c r="D195" s="8">
        <v>88.3</v>
      </c>
      <c r="E195" s="9">
        <v>82.1</v>
      </c>
      <c r="F195" s="9">
        <v>85.2</v>
      </c>
    </row>
    <row r="196" ht="28" customHeight="1" spans="1:6">
      <c r="A196" s="6" t="str">
        <f t="shared" si="45"/>
        <v>1047</v>
      </c>
      <c r="B196" s="7" t="s">
        <v>29</v>
      </c>
      <c r="C196" s="6" t="str">
        <f>"23410473107"</f>
        <v>23410473107</v>
      </c>
      <c r="D196" s="8">
        <v>83.5</v>
      </c>
      <c r="E196" s="9">
        <v>83.8</v>
      </c>
      <c r="F196" s="9">
        <v>83.65</v>
      </c>
    </row>
    <row r="197" ht="28" customHeight="1" spans="1:6">
      <c r="A197" s="6" t="str">
        <f t="shared" si="45"/>
        <v>1047</v>
      </c>
      <c r="B197" s="7" t="s">
        <v>29</v>
      </c>
      <c r="C197" s="6" t="str">
        <f>"23410471920"</f>
        <v>23410471920</v>
      </c>
      <c r="D197" s="8">
        <v>81.8</v>
      </c>
      <c r="E197" s="6">
        <v>83.44</v>
      </c>
      <c r="F197" s="6">
        <v>82.62</v>
      </c>
    </row>
    <row r="198" ht="28" customHeight="1" spans="1:6">
      <c r="A198" s="6" t="str">
        <f t="shared" si="45"/>
        <v>1047</v>
      </c>
      <c r="B198" s="7" t="s">
        <v>29</v>
      </c>
      <c r="C198" s="6" t="str">
        <f>"23410476424"</f>
        <v>23410476424</v>
      </c>
      <c r="D198" s="8">
        <v>78.4</v>
      </c>
      <c r="E198" s="6">
        <v>81.98</v>
      </c>
      <c r="F198" s="6">
        <v>80.19</v>
      </c>
    </row>
    <row r="199" ht="28" customHeight="1" spans="1:6">
      <c r="A199" s="6" t="str">
        <f t="shared" si="45"/>
        <v>1047</v>
      </c>
      <c r="B199" s="7" t="s">
        <v>29</v>
      </c>
      <c r="C199" s="6" t="str">
        <f>"23410475117"</f>
        <v>23410475117</v>
      </c>
      <c r="D199" s="8">
        <v>75.8</v>
      </c>
      <c r="E199" s="6">
        <v>77.82</v>
      </c>
      <c r="F199" s="6">
        <v>76.81</v>
      </c>
    </row>
    <row r="200" ht="28" customHeight="1" spans="1:6">
      <c r="A200" s="6" t="str">
        <f t="shared" si="45"/>
        <v>1047</v>
      </c>
      <c r="B200" s="7" t="s">
        <v>29</v>
      </c>
      <c r="C200" s="6" t="str">
        <f>"23410472410"</f>
        <v>23410472410</v>
      </c>
      <c r="D200" s="8">
        <v>76.8</v>
      </c>
      <c r="E200" s="6">
        <v>0</v>
      </c>
      <c r="F200" s="6">
        <v>38.4</v>
      </c>
    </row>
    <row r="201" ht="28" customHeight="1" spans="1:6">
      <c r="A201" s="6" t="str">
        <f t="shared" ref="A201:A206" si="46">"1048"</f>
        <v>1048</v>
      </c>
      <c r="B201" s="7" t="s">
        <v>29</v>
      </c>
      <c r="C201" s="6" t="str">
        <f>"23410481009"</f>
        <v>23410481009</v>
      </c>
      <c r="D201" s="8">
        <v>75.8</v>
      </c>
      <c r="E201" s="9">
        <v>83.4</v>
      </c>
      <c r="F201" s="9">
        <v>79.6</v>
      </c>
    </row>
    <row r="202" ht="28" customHeight="1" spans="1:6">
      <c r="A202" s="6" t="str">
        <f t="shared" si="46"/>
        <v>1048</v>
      </c>
      <c r="B202" s="7" t="s">
        <v>29</v>
      </c>
      <c r="C202" s="6" t="str">
        <f>"23410484326"</f>
        <v>23410484326</v>
      </c>
      <c r="D202" s="8">
        <v>75.55</v>
      </c>
      <c r="E202" s="6">
        <v>82.78</v>
      </c>
      <c r="F202" s="6">
        <v>79.17</v>
      </c>
    </row>
    <row r="203" ht="28" customHeight="1" spans="1:6">
      <c r="A203" s="6" t="str">
        <f t="shared" si="46"/>
        <v>1048</v>
      </c>
      <c r="B203" s="7" t="s">
        <v>29</v>
      </c>
      <c r="C203" s="6" t="str">
        <f>"23410480512"</f>
        <v>23410480512</v>
      </c>
      <c r="D203" s="8">
        <v>78.8</v>
      </c>
      <c r="E203" s="9">
        <v>79.4</v>
      </c>
      <c r="F203" s="9">
        <v>79.1</v>
      </c>
    </row>
    <row r="204" ht="28" customHeight="1" spans="1:6">
      <c r="A204" s="6" t="str">
        <f t="shared" si="46"/>
        <v>1048</v>
      </c>
      <c r="B204" s="7" t="s">
        <v>29</v>
      </c>
      <c r="C204" s="6" t="str">
        <f>"23410487326"</f>
        <v>23410487326</v>
      </c>
      <c r="D204" s="8">
        <v>76.05</v>
      </c>
      <c r="E204" s="6">
        <v>81.32</v>
      </c>
      <c r="F204" s="6">
        <v>78.69</v>
      </c>
    </row>
    <row r="205" ht="28" customHeight="1" spans="1:6">
      <c r="A205" s="6" t="str">
        <f t="shared" si="46"/>
        <v>1048</v>
      </c>
      <c r="B205" s="7" t="s">
        <v>29</v>
      </c>
      <c r="C205" s="6" t="str">
        <f>"23410481125"</f>
        <v>23410481125</v>
      </c>
      <c r="D205" s="8">
        <v>75.5</v>
      </c>
      <c r="E205" s="9">
        <v>81.7</v>
      </c>
      <c r="F205" s="9">
        <v>78.6</v>
      </c>
    </row>
    <row r="206" ht="28" customHeight="1" spans="1:6">
      <c r="A206" s="6" t="str">
        <f t="shared" si="46"/>
        <v>1048</v>
      </c>
      <c r="B206" s="7" t="s">
        <v>29</v>
      </c>
      <c r="C206" s="6" t="str">
        <f>"23410485401"</f>
        <v>23410485401</v>
      </c>
      <c r="D206" s="8">
        <v>75.45</v>
      </c>
      <c r="E206" s="9">
        <v>81.4</v>
      </c>
      <c r="F206" s="9">
        <v>78.43</v>
      </c>
    </row>
    <row r="207" ht="28" customHeight="1" spans="1:6">
      <c r="A207" s="6" t="str">
        <f t="shared" ref="A207:A209" si="47">"1049"</f>
        <v>1049</v>
      </c>
      <c r="B207" s="7" t="s">
        <v>29</v>
      </c>
      <c r="C207" s="6" t="str">
        <f>"23410496210"</f>
        <v>23410496210</v>
      </c>
      <c r="D207" s="8">
        <v>82.35</v>
      </c>
      <c r="E207" s="6">
        <v>79.46</v>
      </c>
      <c r="F207" s="6">
        <v>80.91</v>
      </c>
    </row>
    <row r="208" ht="28" customHeight="1" spans="1:6">
      <c r="A208" s="6" t="str">
        <f t="shared" si="47"/>
        <v>1049</v>
      </c>
      <c r="B208" s="7" t="s">
        <v>29</v>
      </c>
      <c r="C208" s="6" t="str">
        <f>"23410496106"</f>
        <v>23410496106</v>
      </c>
      <c r="D208" s="8">
        <v>78.25</v>
      </c>
      <c r="E208" s="6">
        <v>82.08</v>
      </c>
      <c r="F208" s="6">
        <v>80.17</v>
      </c>
    </row>
    <row r="209" ht="28" customHeight="1" spans="1:6">
      <c r="A209" s="6" t="str">
        <f t="shared" si="47"/>
        <v>1049</v>
      </c>
      <c r="B209" s="7" t="s">
        <v>29</v>
      </c>
      <c r="C209" s="6" t="str">
        <f>"23410495105"</f>
        <v>23410495105</v>
      </c>
      <c r="D209" s="8">
        <v>82.55</v>
      </c>
      <c r="E209" s="6">
        <v>0</v>
      </c>
      <c r="F209" s="6">
        <v>41.28</v>
      </c>
    </row>
    <row r="210" ht="28" customHeight="1" spans="1:6">
      <c r="A210" s="6" t="str">
        <f t="shared" ref="A210:A212" si="48">"1050"</f>
        <v>1050</v>
      </c>
      <c r="B210" s="7" t="s">
        <v>29</v>
      </c>
      <c r="C210" s="6" t="str">
        <f>"23410501407"</f>
        <v>23410501407</v>
      </c>
      <c r="D210" s="8">
        <v>83.25</v>
      </c>
      <c r="E210" s="6">
        <v>82.22</v>
      </c>
      <c r="F210" s="6">
        <v>82.74</v>
      </c>
    </row>
    <row r="211" ht="28" customHeight="1" spans="1:6">
      <c r="A211" s="6" t="str">
        <f t="shared" si="48"/>
        <v>1050</v>
      </c>
      <c r="B211" s="7" t="s">
        <v>29</v>
      </c>
      <c r="C211" s="6" t="str">
        <f>"23410505027"</f>
        <v>23410505027</v>
      </c>
      <c r="D211" s="8">
        <v>72.35</v>
      </c>
      <c r="E211" s="6">
        <v>81.14</v>
      </c>
      <c r="F211" s="6">
        <v>76.75</v>
      </c>
    </row>
    <row r="212" ht="28" customHeight="1" spans="1:6">
      <c r="A212" s="6" t="str">
        <f t="shared" si="48"/>
        <v>1050</v>
      </c>
      <c r="B212" s="7" t="s">
        <v>29</v>
      </c>
      <c r="C212" s="6" t="str">
        <f>"23410501007"</f>
        <v>23410501007</v>
      </c>
      <c r="D212" s="8">
        <v>72.4</v>
      </c>
      <c r="E212" s="6">
        <v>80.98</v>
      </c>
      <c r="F212" s="6">
        <v>76.69</v>
      </c>
    </row>
    <row r="213" ht="28" customHeight="1" spans="1:6">
      <c r="A213" s="6" t="str">
        <f t="shared" ref="A213:A215" si="49">"1051"</f>
        <v>1051</v>
      </c>
      <c r="B213" s="7" t="s">
        <v>30</v>
      </c>
      <c r="C213" s="6" t="str">
        <f>"23410514202"</f>
        <v>23410514202</v>
      </c>
      <c r="D213" s="8">
        <v>80.05</v>
      </c>
      <c r="E213" s="6">
        <v>80.94</v>
      </c>
      <c r="F213" s="9">
        <v>80.5</v>
      </c>
    </row>
    <row r="214" ht="28" customHeight="1" spans="1:6">
      <c r="A214" s="6" t="str">
        <f t="shared" si="49"/>
        <v>1051</v>
      </c>
      <c r="B214" s="7" t="s">
        <v>30</v>
      </c>
      <c r="C214" s="6" t="str">
        <f>"23410511916"</f>
        <v>23410511916</v>
      </c>
      <c r="D214" s="8">
        <v>77.95</v>
      </c>
      <c r="E214" s="6">
        <v>80.48</v>
      </c>
      <c r="F214" s="6">
        <v>79.22</v>
      </c>
    </row>
    <row r="215" ht="28" customHeight="1" spans="1:6">
      <c r="A215" s="6" t="str">
        <f t="shared" si="49"/>
        <v>1051</v>
      </c>
      <c r="B215" s="7" t="s">
        <v>30</v>
      </c>
      <c r="C215" s="6" t="str">
        <f>"23410514606"</f>
        <v>23410514606</v>
      </c>
      <c r="D215" s="8">
        <v>77.15</v>
      </c>
      <c r="E215" s="6">
        <v>81.06</v>
      </c>
      <c r="F215" s="6">
        <v>79.11</v>
      </c>
    </row>
    <row r="216" ht="28" customHeight="1" spans="1:6">
      <c r="A216" s="6" t="str">
        <f t="shared" ref="A216:A218" si="50">"1052"</f>
        <v>1052</v>
      </c>
      <c r="B216" s="7" t="s">
        <v>30</v>
      </c>
      <c r="C216" s="6" t="str">
        <f>"23410522323"</f>
        <v>23410522323</v>
      </c>
      <c r="D216" s="8">
        <v>82.65</v>
      </c>
      <c r="E216" s="6">
        <v>83.24</v>
      </c>
      <c r="F216" s="6">
        <v>82.95</v>
      </c>
    </row>
    <row r="217" ht="28" customHeight="1" spans="1:6">
      <c r="A217" s="6" t="str">
        <f t="shared" si="50"/>
        <v>1052</v>
      </c>
      <c r="B217" s="7" t="s">
        <v>30</v>
      </c>
      <c r="C217" s="6" t="str">
        <f>"23410525402"</f>
        <v>23410525402</v>
      </c>
      <c r="D217" s="8">
        <v>77.8</v>
      </c>
      <c r="E217" s="6">
        <v>84.02</v>
      </c>
      <c r="F217" s="6">
        <v>80.91</v>
      </c>
    </row>
    <row r="218" ht="28" customHeight="1" spans="1:6">
      <c r="A218" s="6" t="str">
        <f t="shared" si="50"/>
        <v>1052</v>
      </c>
      <c r="B218" s="7" t="s">
        <v>30</v>
      </c>
      <c r="C218" s="6" t="str">
        <f>"23410524802"</f>
        <v>23410524802</v>
      </c>
      <c r="D218" s="8">
        <v>76.1</v>
      </c>
      <c r="E218" s="9">
        <v>81.1</v>
      </c>
      <c r="F218" s="9">
        <v>78.6</v>
      </c>
    </row>
    <row r="219" ht="28" customHeight="1" spans="1:6">
      <c r="A219" s="6" t="str">
        <f t="shared" ref="A219:A224" si="51">"1053"</f>
        <v>1053</v>
      </c>
      <c r="B219" s="7" t="s">
        <v>30</v>
      </c>
      <c r="C219" s="6" t="str">
        <f>"23410533502"</f>
        <v>23410533502</v>
      </c>
      <c r="D219" s="8">
        <v>82.1</v>
      </c>
      <c r="E219" s="6">
        <v>81.48</v>
      </c>
      <c r="F219" s="6">
        <v>81.79</v>
      </c>
    </row>
    <row r="220" ht="28" customHeight="1" spans="1:6">
      <c r="A220" s="6" t="str">
        <f t="shared" si="51"/>
        <v>1053</v>
      </c>
      <c r="B220" s="7" t="s">
        <v>30</v>
      </c>
      <c r="C220" s="6" t="str">
        <f>"23410531623"</f>
        <v>23410531623</v>
      </c>
      <c r="D220" s="8">
        <v>79.45</v>
      </c>
      <c r="E220" s="6">
        <v>81.94</v>
      </c>
      <c r="F220" s="9">
        <v>80.7</v>
      </c>
    </row>
    <row r="221" ht="28" customHeight="1" spans="1:6">
      <c r="A221" s="6" t="str">
        <f t="shared" si="51"/>
        <v>1053</v>
      </c>
      <c r="B221" s="7" t="s">
        <v>30</v>
      </c>
      <c r="C221" s="6" t="str">
        <f>"23410530704"</f>
        <v>23410530704</v>
      </c>
      <c r="D221" s="8">
        <v>72.8</v>
      </c>
      <c r="E221" s="6">
        <v>81.52</v>
      </c>
      <c r="F221" s="6">
        <v>77.16</v>
      </c>
    </row>
    <row r="222" ht="28" customHeight="1" spans="1:6">
      <c r="A222" s="6" t="str">
        <f t="shared" si="51"/>
        <v>1053</v>
      </c>
      <c r="B222" s="7" t="s">
        <v>30</v>
      </c>
      <c r="C222" s="6" t="str">
        <f>"23410532119"</f>
        <v>23410532119</v>
      </c>
      <c r="D222" s="8">
        <v>71.65</v>
      </c>
      <c r="E222" s="6">
        <v>81.58</v>
      </c>
      <c r="F222" s="6">
        <v>76.62</v>
      </c>
    </row>
    <row r="223" ht="28" customHeight="1" spans="1:6">
      <c r="A223" s="6" t="str">
        <f t="shared" si="51"/>
        <v>1053</v>
      </c>
      <c r="B223" s="7" t="s">
        <v>30</v>
      </c>
      <c r="C223" s="6" t="str">
        <f>"23410534221"</f>
        <v>23410534221</v>
      </c>
      <c r="D223" s="8">
        <v>72.2</v>
      </c>
      <c r="E223" s="6">
        <v>80.46</v>
      </c>
      <c r="F223" s="6">
        <v>76.33</v>
      </c>
    </row>
    <row r="224" ht="28" customHeight="1" spans="1:6">
      <c r="A224" s="6" t="str">
        <f t="shared" si="51"/>
        <v>1053</v>
      </c>
      <c r="B224" s="7" t="s">
        <v>30</v>
      </c>
      <c r="C224" s="6" t="str">
        <f>"23410534412"</f>
        <v>23410534412</v>
      </c>
      <c r="D224" s="8">
        <v>71.85</v>
      </c>
      <c r="E224" s="6">
        <v>0</v>
      </c>
      <c r="F224" s="6">
        <v>35.93</v>
      </c>
    </row>
    <row r="225" ht="28" customHeight="1" spans="1:6">
      <c r="A225" s="6" t="str">
        <f t="shared" ref="A225:A227" si="52">"1054"</f>
        <v>1054</v>
      </c>
      <c r="B225" s="7" t="s">
        <v>30</v>
      </c>
      <c r="C225" s="6" t="str">
        <f>"23410541705"</f>
        <v>23410541705</v>
      </c>
      <c r="D225" s="8">
        <v>78.65</v>
      </c>
      <c r="E225" s="6">
        <v>80.48</v>
      </c>
      <c r="F225" s="6">
        <v>79.57</v>
      </c>
    </row>
    <row r="226" ht="28" customHeight="1" spans="1:6">
      <c r="A226" s="6" t="str">
        <f t="shared" si="52"/>
        <v>1054</v>
      </c>
      <c r="B226" s="7" t="s">
        <v>30</v>
      </c>
      <c r="C226" s="6" t="str">
        <f>"23410540417"</f>
        <v>23410540417</v>
      </c>
      <c r="D226" s="8">
        <v>77.15</v>
      </c>
      <c r="E226" s="6">
        <v>81.86</v>
      </c>
      <c r="F226" s="6">
        <v>79.51</v>
      </c>
    </row>
    <row r="227" ht="28" customHeight="1" spans="1:6">
      <c r="A227" s="6" t="str">
        <f t="shared" si="52"/>
        <v>1054</v>
      </c>
      <c r="B227" s="7" t="s">
        <v>30</v>
      </c>
      <c r="C227" s="6" t="str">
        <f>"23410542004"</f>
        <v>23410542004</v>
      </c>
      <c r="D227" s="8">
        <v>80.95</v>
      </c>
      <c r="E227" s="6">
        <v>77.58</v>
      </c>
      <c r="F227" s="6">
        <v>79.27</v>
      </c>
    </row>
    <row r="228" ht="28" customHeight="1" spans="1:6">
      <c r="A228" s="6" t="str">
        <f t="shared" ref="A228:A230" si="53">"1055"</f>
        <v>1055</v>
      </c>
      <c r="B228" s="7" t="s">
        <v>30</v>
      </c>
      <c r="C228" s="6" t="str">
        <f>"23410552229"</f>
        <v>23410552229</v>
      </c>
      <c r="D228" s="8">
        <v>78.55</v>
      </c>
      <c r="E228" s="9">
        <v>83.9</v>
      </c>
      <c r="F228" s="9">
        <v>81.23</v>
      </c>
    </row>
    <row r="229" ht="28" customHeight="1" spans="1:6">
      <c r="A229" s="6" t="str">
        <f t="shared" si="53"/>
        <v>1055</v>
      </c>
      <c r="B229" s="7" t="s">
        <v>30</v>
      </c>
      <c r="C229" s="6" t="str">
        <f>"23410557212"</f>
        <v>23410557212</v>
      </c>
      <c r="D229" s="8">
        <v>75.15</v>
      </c>
      <c r="E229" s="6">
        <v>80.96</v>
      </c>
      <c r="F229" s="6">
        <v>78.06</v>
      </c>
    </row>
    <row r="230" ht="28" customHeight="1" spans="1:6">
      <c r="A230" s="6" t="str">
        <f t="shared" si="53"/>
        <v>1055</v>
      </c>
      <c r="B230" s="7" t="s">
        <v>30</v>
      </c>
      <c r="C230" s="6" t="str">
        <f>"23410554301"</f>
        <v>23410554301</v>
      </c>
      <c r="D230" s="8">
        <v>72.7</v>
      </c>
      <c r="E230" s="9">
        <v>82.3</v>
      </c>
      <c r="F230" s="9">
        <v>77.5</v>
      </c>
    </row>
    <row r="231" ht="28" customHeight="1" spans="1:6">
      <c r="A231" s="6" t="str">
        <f t="shared" ref="A231:A233" si="54">"1056"</f>
        <v>1056</v>
      </c>
      <c r="B231" s="7" t="s">
        <v>30</v>
      </c>
      <c r="C231" s="6" t="str">
        <f>"23410565106"</f>
        <v>23410565106</v>
      </c>
      <c r="D231" s="8">
        <v>79.35</v>
      </c>
      <c r="E231" s="6">
        <v>83.16</v>
      </c>
      <c r="F231" s="6">
        <v>81.26</v>
      </c>
    </row>
    <row r="232" ht="28" customHeight="1" spans="1:6">
      <c r="A232" s="6" t="str">
        <f t="shared" si="54"/>
        <v>1056</v>
      </c>
      <c r="B232" s="7" t="s">
        <v>30</v>
      </c>
      <c r="C232" s="6" t="str">
        <f>"23410567111"</f>
        <v>23410567111</v>
      </c>
      <c r="D232" s="8">
        <v>73.45</v>
      </c>
      <c r="E232" s="6">
        <v>82.18</v>
      </c>
      <c r="F232" s="6">
        <v>77.82</v>
      </c>
    </row>
    <row r="233" ht="28" customHeight="1" spans="1:6">
      <c r="A233" s="6" t="str">
        <f t="shared" si="54"/>
        <v>1056</v>
      </c>
      <c r="B233" s="7" t="s">
        <v>30</v>
      </c>
      <c r="C233" s="6" t="str">
        <f>"23410565527"</f>
        <v>23410565527</v>
      </c>
      <c r="D233" s="8">
        <v>73.5</v>
      </c>
      <c r="E233" s="6">
        <v>81.56</v>
      </c>
      <c r="F233" s="6">
        <v>77.53</v>
      </c>
    </row>
    <row r="234" ht="28" customHeight="1" spans="1:6">
      <c r="A234" s="6" t="str">
        <f t="shared" ref="A234:A242" si="55">"1057"</f>
        <v>1057</v>
      </c>
      <c r="B234" s="7" t="s">
        <v>31</v>
      </c>
      <c r="C234" s="6" t="str">
        <f>"23410574904"</f>
        <v>23410574904</v>
      </c>
      <c r="D234" s="8">
        <v>78.95</v>
      </c>
      <c r="E234" s="6">
        <v>81.98</v>
      </c>
      <c r="F234" s="6">
        <v>80.47</v>
      </c>
    </row>
    <row r="235" ht="28" customHeight="1" spans="1:6">
      <c r="A235" s="6" t="str">
        <f t="shared" si="55"/>
        <v>1057</v>
      </c>
      <c r="B235" s="7" t="s">
        <v>31</v>
      </c>
      <c r="C235" s="6" t="str">
        <f>"23410571722"</f>
        <v>23410571722</v>
      </c>
      <c r="D235" s="8">
        <v>78.65</v>
      </c>
      <c r="E235" s="6">
        <v>82.04</v>
      </c>
      <c r="F235" s="6">
        <v>80.35</v>
      </c>
    </row>
    <row r="236" ht="28" customHeight="1" spans="1:6">
      <c r="A236" s="6" t="str">
        <f t="shared" si="55"/>
        <v>1057</v>
      </c>
      <c r="B236" s="7" t="s">
        <v>31</v>
      </c>
      <c r="C236" s="6" t="str">
        <f>"23410571403"</f>
        <v>23410571403</v>
      </c>
      <c r="D236" s="8">
        <v>78.75</v>
      </c>
      <c r="E236" s="6">
        <v>81.56</v>
      </c>
      <c r="F236" s="6">
        <v>80.16</v>
      </c>
    </row>
    <row r="237" ht="28" customHeight="1" spans="1:6">
      <c r="A237" s="6" t="str">
        <f t="shared" si="55"/>
        <v>1057</v>
      </c>
      <c r="B237" s="7" t="s">
        <v>31</v>
      </c>
      <c r="C237" s="6" t="str">
        <f>"23410573122"</f>
        <v>23410573122</v>
      </c>
      <c r="D237" s="8">
        <v>77.3</v>
      </c>
      <c r="E237" s="6">
        <v>82.74</v>
      </c>
      <c r="F237" s="6">
        <v>80.02</v>
      </c>
    </row>
    <row r="238" ht="28" customHeight="1" spans="1:6">
      <c r="A238" s="6" t="str">
        <f t="shared" si="55"/>
        <v>1057</v>
      </c>
      <c r="B238" s="7" t="s">
        <v>31</v>
      </c>
      <c r="C238" s="6" t="str">
        <f>"23410574303"</f>
        <v>23410574303</v>
      </c>
      <c r="D238" s="8">
        <v>77.55</v>
      </c>
      <c r="E238" s="6">
        <v>82.38</v>
      </c>
      <c r="F238" s="6">
        <v>79.97</v>
      </c>
    </row>
    <row r="239" ht="28" customHeight="1" spans="1:6">
      <c r="A239" s="6" t="str">
        <f t="shared" si="55"/>
        <v>1057</v>
      </c>
      <c r="B239" s="7" t="s">
        <v>31</v>
      </c>
      <c r="C239" s="6" t="str">
        <f>"23410573202"</f>
        <v>23410573202</v>
      </c>
      <c r="D239" s="8">
        <v>77.4</v>
      </c>
      <c r="E239" s="9">
        <v>81.6</v>
      </c>
      <c r="F239" s="9">
        <v>79.5</v>
      </c>
    </row>
    <row r="240" ht="28" customHeight="1" spans="1:6">
      <c r="A240" s="6" t="str">
        <f t="shared" si="55"/>
        <v>1057</v>
      </c>
      <c r="B240" s="7" t="s">
        <v>31</v>
      </c>
      <c r="C240" s="6" t="str">
        <f>"23410576518"</f>
        <v>23410576518</v>
      </c>
      <c r="D240" s="8">
        <v>77.55</v>
      </c>
      <c r="E240" s="6">
        <v>81.28</v>
      </c>
      <c r="F240" s="6">
        <v>79.42</v>
      </c>
    </row>
    <row r="241" ht="28" customHeight="1" spans="1:6">
      <c r="A241" s="6" t="str">
        <f t="shared" si="55"/>
        <v>1057</v>
      </c>
      <c r="B241" s="7" t="s">
        <v>31</v>
      </c>
      <c r="C241" s="6" t="str">
        <f>"23410574305"</f>
        <v>23410574305</v>
      </c>
      <c r="D241" s="8">
        <v>77.1</v>
      </c>
      <c r="E241" s="6">
        <v>81.38</v>
      </c>
      <c r="F241" s="6">
        <v>79.24</v>
      </c>
    </row>
    <row r="242" ht="28" customHeight="1" spans="1:6">
      <c r="A242" s="6" t="str">
        <f t="shared" si="55"/>
        <v>1057</v>
      </c>
      <c r="B242" s="7" t="s">
        <v>31</v>
      </c>
      <c r="C242" s="6" t="str">
        <f>"23410572325"</f>
        <v>23410572325</v>
      </c>
      <c r="D242" s="8">
        <v>77.45</v>
      </c>
      <c r="E242" s="6">
        <v>80.92</v>
      </c>
      <c r="F242" s="6">
        <v>79.19</v>
      </c>
    </row>
  </sheetData>
  <mergeCells count="1">
    <mergeCell ref="A2:F2"/>
  </mergeCells>
  <pageMargins left="0.354166666666667" right="0.314583333333333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</dc:creator>
  <cp:lastModifiedBy>LENOVE</cp:lastModifiedBy>
  <dcterms:created xsi:type="dcterms:W3CDTF">2023-06-11T11:45:00Z</dcterms:created>
  <dcterms:modified xsi:type="dcterms:W3CDTF">2023-06-11T12:18:37Z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77BA0340E683413ABE1B4AEB7D427D42_11</vt:lpwstr>
  </property>
  <property fmtid="{D5CDD505-2E9C-101B-9397-08002B2CF9AE}" pid="3" name="KSOProductBuildVer">
    <vt:lpwstr>2052-11.1.0.14309</vt:lpwstr>
  </property>
</Properties>
</file>