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一上" sheetId="2" r:id="rId1"/>
    <sheet name="二上" sheetId="3" r:id="rId2"/>
    <sheet name="三上" sheetId="4" r:id="rId3"/>
    <sheet name="四上" sheetId="5" r:id="rId4"/>
    <sheet name="五上" sheetId="6" r:id="rId5"/>
    <sheet name="六上" sheetId="7" r:id="rId6"/>
    <sheet name="七上" sheetId="8" r:id="rId7"/>
    <sheet name="一下" sheetId="9" r:id="rId8"/>
    <sheet name="二下" sheetId="10" r:id="rId9"/>
    <sheet name="三下" sheetId="11" r:id="rId10"/>
    <sheet name="四下" sheetId="12" r:id="rId11"/>
    <sheet name="五下" sheetId="13" r:id="rId12"/>
    <sheet name="六下" sheetId="14" r:id="rId13"/>
    <sheet name="七下" sheetId="15" r:id="rId14"/>
  </sheets>
  <calcPr calcId="144525"/>
</workbook>
</file>

<file path=xl/sharedStrings.xml><?xml version="1.0" encoding="utf-8"?>
<sst xmlns="http://schemas.openxmlformats.org/spreadsheetml/2006/main" count="402" uniqueCount="304">
  <si>
    <t>序号</t>
  </si>
  <si>
    <t>姓名</t>
  </si>
  <si>
    <t>准考证号</t>
  </si>
  <si>
    <t>抽签号</t>
  </si>
  <si>
    <t>面试成绩</t>
  </si>
  <si>
    <t>仝瑶</t>
  </si>
  <si>
    <t>任永雯</t>
  </si>
  <si>
    <t>张世奇</t>
  </si>
  <si>
    <t>杨洋</t>
  </si>
  <si>
    <t xml:space="preserve"> 梁倩</t>
  </si>
  <si>
    <t>陈静</t>
  </si>
  <si>
    <t>贾芊芊</t>
  </si>
  <si>
    <t>王秋瑞</t>
  </si>
  <si>
    <t>刘艺</t>
  </si>
  <si>
    <t>张静霖</t>
  </si>
  <si>
    <t>李建桦</t>
  </si>
  <si>
    <t>张翼铭</t>
  </si>
  <si>
    <t>魏子政</t>
  </si>
  <si>
    <t>赵钰森</t>
  </si>
  <si>
    <t>宋轲</t>
  </si>
  <si>
    <t>耿苗震</t>
  </si>
  <si>
    <t>姬鸿贞</t>
  </si>
  <si>
    <t>刘楠</t>
  </si>
  <si>
    <t>张良</t>
  </si>
  <si>
    <t>刘飞彤</t>
  </si>
  <si>
    <t>刘茹因</t>
  </si>
  <si>
    <t>谢家通</t>
  </si>
  <si>
    <t>杨明远</t>
  </si>
  <si>
    <t>张艺蔚</t>
  </si>
  <si>
    <t>谢丽萍</t>
  </si>
  <si>
    <t>张紫冰</t>
  </si>
  <si>
    <t>贺盈</t>
  </si>
  <si>
    <t>席佳欢</t>
  </si>
  <si>
    <t>王举</t>
  </si>
  <si>
    <t>李栋</t>
  </si>
  <si>
    <t>李恒</t>
  </si>
  <si>
    <t>梁志杨</t>
  </si>
  <si>
    <t>徐会苗</t>
  </si>
  <si>
    <t>闫晓静</t>
  </si>
  <si>
    <t>郭鹏祯</t>
  </si>
  <si>
    <t>李鹤红</t>
  </si>
  <si>
    <t>程通</t>
  </si>
  <si>
    <t>付浩</t>
  </si>
  <si>
    <t>陈旭阳</t>
  </si>
  <si>
    <t>随宏基</t>
  </si>
  <si>
    <t>罗伟</t>
  </si>
  <si>
    <t>宋江权</t>
  </si>
  <si>
    <t>郭小焕</t>
  </si>
  <si>
    <t>方佳</t>
  </si>
  <si>
    <t>晋伟博</t>
  </si>
  <si>
    <t>崔泓宇</t>
  </si>
  <si>
    <t>李星</t>
  </si>
  <si>
    <t>刘鑫源</t>
  </si>
  <si>
    <t>缺考</t>
  </si>
  <si>
    <t>杨威威</t>
  </si>
  <si>
    <t>汪然</t>
  </si>
  <si>
    <t>禹建洋</t>
  </si>
  <si>
    <t>卢聚</t>
  </si>
  <si>
    <t>薛芋</t>
  </si>
  <si>
    <t>肖姿蒂</t>
  </si>
  <si>
    <t>杨茂晗</t>
  </si>
  <si>
    <t>单鼎城</t>
  </si>
  <si>
    <t>杨丰源</t>
  </si>
  <si>
    <t>杨震</t>
  </si>
  <si>
    <t>齐泽宇</t>
  </si>
  <si>
    <t>王江鹤</t>
  </si>
  <si>
    <t>邓其鑫</t>
  </si>
  <si>
    <t>闫聪杰</t>
  </si>
  <si>
    <t>马远</t>
  </si>
  <si>
    <t>于子正</t>
  </si>
  <si>
    <t>王浩博</t>
  </si>
  <si>
    <t>马青</t>
  </si>
  <si>
    <t>聂洋</t>
  </si>
  <si>
    <t>和平歌</t>
  </si>
  <si>
    <t>黄淼</t>
  </si>
  <si>
    <t>张子恩</t>
  </si>
  <si>
    <t>苑志雯</t>
  </si>
  <si>
    <t>曹鹏程</t>
  </si>
  <si>
    <t>李玉</t>
  </si>
  <si>
    <t>肖素雅</t>
  </si>
  <si>
    <t>苑晓允</t>
  </si>
  <si>
    <t>李明</t>
  </si>
  <si>
    <t>王硕</t>
  </si>
  <si>
    <t>李晨霞</t>
  </si>
  <si>
    <t>康佳航</t>
  </si>
  <si>
    <t>赵勇道</t>
  </si>
  <si>
    <t>杨中正</t>
  </si>
  <si>
    <t>郭子菡</t>
  </si>
  <si>
    <t>张昱</t>
  </si>
  <si>
    <t>赵家驹</t>
  </si>
  <si>
    <t>丁五月</t>
  </si>
  <si>
    <t>白鑫</t>
  </si>
  <si>
    <t>应天洋</t>
  </si>
  <si>
    <t>张治中</t>
  </si>
  <si>
    <t>贾斌</t>
  </si>
  <si>
    <t>张朋</t>
  </si>
  <si>
    <t>王娟娟</t>
  </si>
  <si>
    <t>杨娜</t>
  </si>
  <si>
    <t>卢亿豪</t>
  </si>
  <si>
    <t>秦金同</t>
  </si>
  <si>
    <t>刘莹</t>
  </si>
  <si>
    <t>柴潇珂</t>
  </si>
  <si>
    <t>李文斌</t>
  </si>
  <si>
    <t>勾腾岳</t>
  </si>
  <si>
    <t>黄洪友</t>
  </si>
  <si>
    <t>王源野</t>
  </si>
  <si>
    <t>王琳</t>
  </si>
  <si>
    <t>王梦茹</t>
  </si>
  <si>
    <t>胡定幸</t>
  </si>
  <si>
    <t>安宏福</t>
  </si>
  <si>
    <t>孟文卓</t>
  </si>
  <si>
    <t>郑雨</t>
  </si>
  <si>
    <t>李晓</t>
  </si>
  <si>
    <t>翟振伟</t>
  </si>
  <si>
    <t>李运蕾</t>
  </si>
  <si>
    <t>王迪</t>
  </si>
  <si>
    <t>赵豪杰</t>
  </si>
  <si>
    <t>马启轩</t>
  </si>
  <si>
    <t>张卓尔</t>
  </si>
  <si>
    <t>邹茜</t>
  </si>
  <si>
    <t>张雯童</t>
  </si>
  <si>
    <t>赵思宇</t>
  </si>
  <si>
    <t>费嘉冉</t>
  </si>
  <si>
    <t>王梦秋</t>
  </si>
  <si>
    <t>李拴</t>
  </si>
  <si>
    <t>张炎</t>
  </si>
  <si>
    <t>康宁</t>
  </si>
  <si>
    <t>张齐</t>
  </si>
  <si>
    <t>赵志玺</t>
  </si>
  <si>
    <t>常哲哲</t>
  </si>
  <si>
    <t>冯思雨</t>
  </si>
  <si>
    <t>乔倩</t>
  </si>
  <si>
    <t>张俊辉</t>
  </si>
  <si>
    <t>孟小航</t>
  </si>
  <si>
    <t>赵翌博</t>
  </si>
  <si>
    <t>李贺</t>
  </si>
  <si>
    <t>刘栋梁</t>
  </si>
  <si>
    <t>石彭旭</t>
  </si>
  <si>
    <t>王萌萌</t>
  </si>
  <si>
    <t>李明阳</t>
  </si>
  <si>
    <t>徐芳</t>
  </si>
  <si>
    <t>罗大干</t>
  </si>
  <si>
    <t>徐情情</t>
  </si>
  <si>
    <t>吕青青</t>
  </si>
  <si>
    <t>贺玲玉</t>
  </si>
  <si>
    <t>冯薇薇</t>
  </si>
  <si>
    <t>尉新玲</t>
  </si>
  <si>
    <t>余永涛</t>
  </si>
  <si>
    <t>苗自淼</t>
  </si>
  <si>
    <t>马江坤</t>
  </si>
  <si>
    <t>王瑞华</t>
  </si>
  <si>
    <t>刘世栋</t>
  </si>
  <si>
    <t>杨帅</t>
  </si>
  <si>
    <t>王新</t>
  </si>
  <si>
    <t>黄梦楠</t>
  </si>
  <si>
    <t>吕佳诺</t>
  </si>
  <si>
    <t>王世昌</t>
  </si>
  <si>
    <t>李世龙</t>
  </si>
  <si>
    <t>王政</t>
  </si>
  <si>
    <t>马荘</t>
  </si>
  <si>
    <t>刘旭涛</t>
  </si>
  <si>
    <t>时均</t>
  </si>
  <si>
    <t>范怡静</t>
  </si>
  <si>
    <t>曹国鑫</t>
  </si>
  <si>
    <t>张梦迪</t>
  </si>
  <si>
    <t>海李鹏</t>
  </si>
  <si>
    <t>任高扬</t>
  </si>
  <si>
    <t>刘航</t>
  </si>
  <si>
    <t>常青藤</t>
  </si>
  <si>
    <t>王祎</t>
  </si>
  <si>
    <t>郑丽凯</t>
  </si>
  <si>
    <t>耿其武</t>
  </si>
  <si>
    <t>魏新新</t>
  </si>
  <si>
    <t>李洪彬</t>
  </si>
  <si>
    <t>赵胜</t>
  </si>
  <si>
    <t>刘念</t>
  </si>
  <si>
    <t>张丹</t>
  </si>
  <si>
    <t>李双洋</t>
  </si>
  <si>
    <t>林学良</t>
  </si>
  <si>
    <t>关轩</t>
  </si>
  <si>
    <t>高浩博</t>
  </si>
  <si>
    <t>韩朝乾</t>
  </si>
  <si>
    <t>石梦姣</t>
  </si>
  <si>
    <t>惠志坤</t>
  </si>
  <si>
    <t>贺敬</t>
  </si>
  <si>
    <t>袁濛典</t>
  </si>
  <si>
    <t>狄雪洋</t>
  </si>
  <si>
    <t>高雅</t>
  </si>
  <si>
    <t>薛迪</t>
  </si>
  <si>
    <t>赵峰</t>
  </si>
  <si>
    <t>张继干</t>
  </si>
  <si>
    <t>张阔</t>
  </si>
  <si>
    <t>李峰</t>
  </si>
  <si>
    <t>苟胥</t>
  </si>
  <si>
    <t>陈城</t>
  </si>
  <si>
    <t>朱雯钰</t>
  </si>
  <si>
    <t>张林威</t>
  </si>
  <si>
    <t>赵清志</t>
  </si>
  <si>
    <t>廖彧烨</t>
  </si>
  <si>
    <t>包洪戊</t>
  </si>
  <si>
    <t>陈金金</t>
  </si>
  <si>
    <t>刘正</t>
  </si>
  <si>
    <t>张芳</t>
  </si>
  <si>
    <t>李菲</t>
  </si>
  <si>
    <t>王茹蕾</t>
  </si>
  <si>
    <t>韩星豪</t>
  </si>
  <si>
    <t>樊益昌</t>
  </si>
  <si>
    <t>赵文博</t>
  </si>
  <si>
    <t>宋嘉骐</t>
  </si>
  <si>
    <t>牛可静</t>
  </si>
  <si>
    <t>张莹</t>
  </si>
  <si>
    <t>郭家宝</t>
  </si>
  <si>
    <t>常峒</t>
  </si>
  <si>
    <t>贺仁杰</t>
  </si>
  <si>
    <t>王宏涛</t>
  </si>
  <si>
    <t>丁子茗</t>
  </si>
  <si>
    <t>孔岩</t>
  </si>
  <si>
    <t>吴敬</t>
  </si>
  <si>
    <t>郭卓</t>
  </si>
  <si>
    <t>顾萌</t>
  </si>
  <si>
    <t>李坤阳</t>
  </si>
  <si>
    <t>马铭辉</t>
  </si>
  <si>
    <t>程怡</t>
  </si>
  <si>
    <t>王雅雯</t>
  </si>
  <si>
    <t>朱帅臻</t>
  </si>
  <si>
    <t>石靖森</t>
  </si>
  <si>
    <t>关保印</t>
  </si>
  <si>
    <t>冯子懿</t>
  </si>
  <si>
    <t>刘林闯</t>
  </si>
  <si>
    <t>王骞</t>
  </si>
  <si>
    <t>申振业</t>
  </si>
  <si>
    <t>李家栋</t>
  </si>
  <si>
    <t>晏翔飞</t>
  </si>
  <si>
    <t>李继航</t>
  </si>
  <si>
    <t>李岭</t>
  </si>
  <si>
    <t>张毅斌</t>
  </si>
  <si>
    <t>程伟杰</t>
  </si>
  <si>
    <t>陈栖桐</t>
  </si>
  <si>
    <t>王碧婷</t>
  </si>
  <si>
    <t>赵春领</t>
  </si>
  <si>
    <t>辛坤阳</t>
  </si>
  <si>
    <t>张义</t>
  </si>
  <si>
    <t>李昂</t>
  </si>
  <si>
    <t>刘霖</t>
  </si>
  <si>
    <t>周炎焱</t>
  </si>
  <si>
    <t>郭昭麟</t>
  </si>
  <si>
    <t>武婷</t>
  </si>
  <si>
    <t>张一龙</t>
  </si>
  <si>
    <t>葛莹</t>
  </si>
  <si>
    <t>谢增政</t>
  </si>
  <si>
    <t>胡中杰</t>
  </si>
  <si>
    <t>范中克</t>
  </si>
  <si>
    <t>李泽成</t>
  </si>
  <si>
    <t>刘宏宣</t>
  </si>
  <si>
    <t>杨亚楠</t>
  </si>
  <si>
    <t>杨冰</t>
  </si>
  <si>
    <t>余丰豪</t>
  </si>
  <si>
    <t>李婉瑜</t>
  </si>
  <si>
    <t>康青玉</t>
  </si>
  <si>
    <t>刘淑婉</t>
  </si>
  <si>
    <t>李晨璐</t>
  </si>
  <si>
    <t>曲洋洋</t>
  </si>
  <si>
    <t>李静</t>
  </si>
  <si>
    <t>化文昊</t>
  </si>
  <si>
    <t>程传玉</t>
  </si>
  <si>
    <t>陈梓鹤</t>
  </si>
  <si>
    <t>张慧林</t>
  </si>
  <si>
    <t>秦子文</t>
  </si>
  <si>
    <t>贾浩森</t>
  </si>
  <si>
    <t>丁辉</t>
  </si>
  <si>
    <t>刘朔</t>
  </si>
  <si>
    <t>刘婉玉</t>
  </si>
  <si>
    <t>程润昊</t>
  </si>
  <si>
    <t>唐玉婉</t>
  </si>
  <si>
    <t>倪铭甲</t>
  </si>
  <si>
    <t>彭可傲</t>
  </si>
  <si>
    <t>王靖远</t>
  </si>
  <si>
    <t>冯阳</t>
  </si>
  <si>
    <t>高清木</t>
  </si>
  <si>
    <t>郭昱圻</t>
  </si>
  <si>
    <t>平秋莎</t>
  </si>
  <si>
    <t>丁栋</t>
  </si>
  <si>
    <t>李孟珂</t>
  </si>
  <si>
    <t>马晓珂</t>
  </si>
  <si>
    <t>李威</t>
  </si>
  <si>
    <t>岳盼盼</t>
  </si>
  <si>
    <t>周义朝</t>
  </si>
  <si>
    <t>牛雪</t>
  </si>
  <si>
    <t>陈卓</t>
  </si>
  <si>
    <t>徐可雨</t>
  </si>
  <si>
    <t>王蓉</t>
  </si>
  <si>
    <t>郭浩</t>
  </si>
  <si>
    <t>张岭</t>
  </si>
  <si>
    <t>孟轩</t>
  </si>
  <si>
    <t>马莹</t>
  </si>
  <si>
    <t>张占</t>
  </si>
  <si>
    <t>蔡金玲</t>
  </si>
  <si>
    <t>贺来强</t>
  </si>
  <si>
    <t>李佩瑶</t>
  </si>
  <si>
    <t>吕东莹</t>
  </si>
  <si>
    <t>赵明太</t>
  </si>
  <si>
    <t>郭谭</t>
  </si>
  <si>
    <t>王丽</t>
  </si>
  <si>
    <t>康伟业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</si>
</sst>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20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K21" sqref="K21"/>
    </sheetView>
  </sheetViews>
  <sheetFormatPr defaultColWidth="9" defaultRowHeight="13.5" outlineLevelCol="4"/>
  <cols>
    <col min="1" max="1" width="9" style="8"/>
    <col min="2" max="2" width="13.875" style="8" customWidth="1"/>
    <col min="3" max="3" width="27.25" style="8" customWidth="1"/>
    <col min="4" max="4" width="18.2" style="8" customWidth="1"/>
    <col min="5" max="5" width="21.0333333333333" style="8" customWidth="1"/>
    <col min="6" max="16384" width="9" style="8"/>
  </cols>
  <sheetData>
    <row r="1" ht="29" customHeight="1" spans="1:5">
      <c r="A1" s="19" t="s">
        <v>0</v>
      </c>
      <c r="B1" s="18" t="s">
        <v>1</v>
      </c>
      <c r="C1" s="18" t="s">
        <v>2</v>
      </c>
      <c r="D1" s="18" t="s">
        <v>3</v>
      </c>
      <c r="E1" s="3" t="s">
        <v>4</v>
      </c>
    </row>
    <row r="2" s="7" customFormat="1" ht="29" customHeight="1" spans="1:5">
      <c r="A2" s="10">
        <v>1</v>
      </c>
      <c r="B2" s="10" t="s">
        <v>5</v>
      </c>
      <c r="C2" s="10" t="str">
        <f>"20230100203"</f>
        <v>20230100203</v>
      </c>
      <c r="D2" s="10">
        <v>12</v>
      </c>
      <c r="E2" s="10">
        <v>77.44</v>
      </c>
    </row>
    <row r="3" s="7" customFormat="1" ht="29" customHeight="1" spans="1:5">
      <c r="A3" s="10">
        <v>2</v>
      </c>
      <c r="B3" s="10" t="s">
        <v>6</v>
      </c>
      <c r="C3" s="10" t="str">
        <f>"20230100204"</f>
        <v>20230100204</v>
      </c>
      <c r="D3" s="10">
        <v>23</v>
      </c>
      <c r="E3" s="10">
        <v>77.52</v>
      </c>
    </row>
    <row r="4" s="7" customFormat="1" ht="29" customHeight="1" spans="1:5">
      <c r="A4" s="10">
        <v>3</v>
      </c>
      <c r="B4" s="10" t="s">
        <v>7</v>
      </c>
      <c r="C4" s="10" t="str">
        <f>"20230100206"</f>
        <v>20230100206</v>
      </c>
      <c r="D4" s="10">
        <v>19</v>
      </c>
      <c r="E4" s="10">
        <v>83.3</v>
      </c>
    </row>
    <row r="5" s="7" customFormat="1" ht="29" customHeight="1" spans="1:5">
      <c r="A5" s="10">
        <v>4</v>
      </c>
      <c r="B5" s="10" t="s">
        <v>8</v>
      </c>
      <c r="C5" s="10" t="str">
        <f>"20230100312"</f>
        <v>20230100312</v>
      </c>
      <c r="D5" s="10">
        <v>24</v>
      </c>
      <c r="E5" s="10">
        <v>77.86</v>
      </c>
    </row>
    <row r="6" s="7" customFormat="1" ht="29" customHeight="1" spans="1:5">
      <c r="A6" s="10">
        <v>5</v>
      </c>
      <c r="B6" s="10" t="s">
        <v>9</v>
      </c>
      <c r="C6" s="10" t="str">
        <f>"20230100317"</f>
        <v>20230100317</v>
      </c>
      <c r="D6" s="10">
        <v>7</v>
      </c>
      <c r="E6" s="10">
        <v>80.79</v>
      </c>
    </row>
    <row r="7" s="7" customFormat="1" ht="29" customHeight="1" spans="1:5">
      <c r="A7" s="10">
        <v>6</v>
      </c>
      <c r="B7" s="10" t="s">
        <v>10</v>
      </c>
      <c r="C7" s="10" t="str">
        <f>"20230100307"</f>
        <v>20230100307</v>
      </c>
      <c r="D7" s="10">
        <v>8</v>
      </c>
      <c r="E7" s="10">
        <v>80.42</v>
      </c>
    </row>
    <row r="8" s="7" customFormat="1" ht="29" customHeight="1" spans="1:5">
      <c r="A8" s="10">
        <v>7</v>
      </c>
      <c r="B8" s="10" t="s">
        <v>11</v>
      </c>
      <c r="C8" s="10" t="str">
        <f>"20230100319"</f>
        <v>20230100319</v>
      </c>
      <c r="D8" s="10">
        <v>18</v>
      </c>
      <c r="E8" s="10">
        <v>78.86</v>
      </c>
    </row>
    <row r="9" s="7" customFormat="1" ht="29" customHeight="1" spans="1:5">
      <c r="A9" s="10">
        <v>8</v>
      </c>
      <c r="B9" s="10" t="s">
        <v>12</v>
      </c>
      <c r="C9" s="10" t="str">
        <f>"20230100324"</f>
        <v>20230100324</v>
      </c>
      <c r="D9" s="10">
        <v>5</v>
      </c>
      <c r="E9" s="10">
        <v>81.16</v>
      </c>
    </row>
    <row r="10" s="7" customFormat="1" ht="29" customHeight="1" spans="1:5">
      <c r="A10" s="10">
        <v>9</v>
      </c>
      <c r="B10" s="10" t="s">
        <v>13</v>
      </c>
      <c r="C10" s="10" t="str">
        <f>"20230100321"</f>
        <v>20230100321</v>
      </c>
      <c r="D10" s="10">
        <v>17</v>
      </c>
      <c r="E10" s="10">
        <v>81.71</v>
      </c>
    </row>
    <row r="11" s="7" customFormat="1" ht="29" customHeight="1" spans="1:5">
      <c r="A11" s="10">
        <v>10</v>
      </c>
      <c r="B11" s="14" t="s">
        <v>14</v>
      </c>
      <c r="C11" s="14" t="str">
        <f>"20230101705"</f>
        <v>20230101705</v>
      </c>
      <c r="D11" s="10">
        <v>20</v>
      </c>
      <c r="E11" s="10">
        <v>82.42</v>
      </c>
    </row>
    <row r="12" s="7" customFormat="1" ht="29" customHeight="1" spans="1:5">
      <c r="A12" s="10">
        <v>11</v>
      </c>
      <c r="B12" s="14" t="s">
        <v>15</v>
      </c>
      <c r="C12" s="14" t="str">
        <f>"20230101603"</f>
        <v>20230101603</v>
      </c>
      <c r="D12" s="10">
        <v>6</v>
      </c>
      <c r="E12" s="10">
        <v>76.66</v>
      </c>
    </row>
    <row r="13" s="7" customFormat="1" ht="29" customHeight="1" spans="1:5">
      <c r="A13" s="10">
        <v>12</v>
      </c>
      <c r="B13" s="14" t="s">
        <v>16</v>
      </c>
      <c r="C13" s="14" t="str">
        <f>"20230101710"</f>
        <v>20230101710</v>
      </c>
      <c r="D13" s="10">
        <v>14</v>
      </c>
      <c r="E13" s="10">
        <v>83.56</v>
      </c>
    </row>
    <row r="14" s="7" customFormat="1" ht="29" customHeight="1" spans="1:5">
      <c r="A14" s="10">
        <v>13</v>
      </c>
      <c r="B14" s="14" t="s">
        <v>17</v>
      </c>
      <c r="C14" s="14" t="str">
        <f>"20230101618"</f>
        <v>20230101618</v>
      </c>
      <c r="D14" s="10">
        <v>10</v>
      </c>
      <c r="E14" s="10">
        <v>83.84</v>
      </c>
    </row>
    <row r="15" s="7" customFormat="1" ht="29" customHeight="1" spans="1:5">
      <c r="A15" s="10">
        <v>14</v>
      </c>
      <c r="B15" s="14" t="s">
        <v>18</v>
      </c>
      <c r="C15" s="14" t="str">
        <f>"20230101602"</f>
        <v>20230101602</v>
      </c>
      <c r="D15" s="10">
        <v>16</v>
      </c>
      <c r="E15" s="10">
        <v>82.08</v>
      </c>
    </row>
    <row r="16" s="7" customFormat="1" ht="29" customHeight="1" spans="1:5">
      <c r="A16" s="10">
        <v>15</v>
      </c>
      <c r="B16" s="14" t="s">
        <v>19</v>
      </c>
      <c r="C16" s="14" t="str">
        <f>"20230101713"</f>
        <v>20230101713</v>
      </c>
      <c r="D16" s="10">
        <v>22</v>
      </c>
      <c r="E16" s="10">
        <v>78.79</v>
      </c>
    </row>
    <row r="17" s="7" customFormat="1" ht="29" customHeight="1" spans="1:5">
      <c r="A17" s="10">
        <v>16</v>
      </c>
      <c r="B17" s="14" t="s">
        <v>20</v>
      </c>
      <c r="C17" s="14" t="str">
        <f>"20230101609"</f>
        <v>20230101609</v>
      </c>
      <c r="D17" s="10">
        <v>1</v>
      </c>
      <c r="E17" s="10">
        <v>79.18</v>
      </c>
    </row>
    <row r="18" s="7" customFormat="1" ht="29" customHeight="1" spans="1:5">
      <c r="A18" s="10">
        <v>17</v>
      </c>
      <c r="B18" s="14" t="s">
        <v>21</v>
      </c>
      <c r="C18" s="14" t="str">
        <f>"20230101627"</f>
        <v>20230101627</v>
      </c>
      <c r="D18" s="10">
        <v>4</v>
      </c>
      <c r="E18" s="10">
        <v>80.9</v>
      </c>
    </row>
    <row r="19" s="7" customFormat="1" ht="29" customHeight="1" spans="1:5">
      <c r="A19" s="10">
        <v>18</v>
      </c>
      <c r="B19" s="14" t="s">
        <v>22</v>
      </c>
      <c r="C19" s="14" t="str">
        <f>"20230101611"</f>
        <v>20230101611</v>
      </c>
      <c r="D19" s="10">
        <v>3</v>
      </c>
      <c r="E19" s="10">
        <v>76.42</v>
      </c>
    </row>
    <row r="20" s="7" customFormat="1" ht="29" customHeight="1" spans="1:5">
      <c r="A20" s="10">
        <v>19</v>
      </c>
      <c r="B20" s="14" t="s">
        <v>23</v>
      </c>
      <c r="C20" s="14" t="str">
        <f>"20230101917"</f>
        <v>20230101917</v>
      </c>
      <c r="D20" s="10">
        <v>21</v>
      </c>
      <c r="E20" s="10">
        <v>79.34</v>
      </c>
    </row>
    <row r="21" s="7" customFormat="1" ht="29" customHeight="1" spans="1:5">
      <c r="A21" s="10">
        <v>20</v>
      </c>
      <c r="B21" s="14" t="s">
        <v>24</v>
      </c>
      <c r="C21" s="14" t="str">
        <f>"20230101828"</f>
        <v>20230101828</v>
      </c>
      <c r="D21" s="10">
        <v>15</v>
      </c>
      <c r="E21" s="10">
        <v>83.94</v>
      </c>
    </row>
    <row r="22" s="7" customFormat="1" ht="29" customHeight="1" spans="1:5">
      <c r="A22" s="10">
        <v>21</v>
      </c>
      <c r="B22" s="14" t="s">
        <v>25</v>
      </c>
      <c r="C22" s="14" t="str">
        <f>"20230101827"</f>
        <v>20230101827</v>
      </c>
      <c r="D22" s="10">
        <v>9</v>
      </c>
      <c r="E22" s="10">
        <v>81.2</v>
      </c>
    </row>
    <row r="23" s="7" customFormat="1" ht="29" customHeight="1" spans="1:5">
      <c r="A23" s="10">
        <v>22</v>
      </c>
      <c r="B23" s="14" t="s">
        <v>26</v>
      </c>
      <c r="C23" s="14" t="str">
        <f>"20230101918"</f>
        <v>20230101918</v>
      </c>
      <c r="D23" s="10">
        <v>11</v>
      </c>
      <c r="E23" s="10">
        <v>79</v>
      </c>
    </row>
    <row r="24" s="7" customFormat="1" ht="29" customHeight="1" spans="1:5">
      <c r="A24" s="10">
        <v>23</v>
      </c>
      <c r="B24" s="14" t="s">
        <v>27</v>
      </c>
      <c r="C24" s="14" t="str">
        <f>"20230101901"</f>
        <v>20230101901</v>
      </c>
      <c r="D24" s="10">
        <v>13</v>
      </c>
      <c r="E24" s="10">
        <v>81.11</v>
      </c>
    </row>
    <row r="25" customFormat="1" ht="29" customHeight="1" spans="1:5">
      <c r="A25" s="10">
        <v>24</v>
      </c>
      <c r="B25" s="14" t="s">
        <v>28</v>
      </c>
      <c r="C25" s="14" t="str">
        <f>"20230101916"</f>
        <v>20230101916</v>
      </c>
      <c r="D25" s="10">
        <v>2</v>
      </c>
      <c r="E25" s="10">
        <v>79.16</v>
      </c>
    </row>
  </sheetData>
  <sortState ref="A2:E25">
    <sortCondition ref="A2"/>
  </sortState>
  <pageMargins left="0.75" right="0.75" top="0.196527777777778" bottom="0.550694444444444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1" sqref="E1"/>
    </sheetView>
  </sheetViews>
  <sheetFormatPr defaultColWidth="9" defaultRowHeight="20.25" outlineLevelCol="4"/>
  <cols>
    <col min="1" max="1" width="9" style="2"/>
    <col min="2" max="2" width="13.875" style="2" customWidth="1"/>
    <col min="3" max="3" width="24.125" style="2" customWidth="1"/>
    <col min="4" max="4" width="17.25" style="2" customWidth="1"/>
    <col min="5" max="5" width="28.7083333333333" style="2" customWidth="1"/>
    <col min="6" max="16384" width="9" style="2"/>
  </cols>
  <sheetData>
    <row r="1" ht="34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34" customHeight="1" spans="1:5">
      <c r="A2" s="3">
        <v>1</v>
      </c>
      <c r="B2" s="3" t="s">
        <v>205</v>
      </c>
      <c r="C2" s="3" t="str">
        <f>"20230104621"</f>
        <v>20230104621</v>
      </c>
      <c r="D2" s="3">
        <v>10</v>
      </c>
      <c r="E2" s="3">
        <v>76.86</v>
      </c>
    </row>
    <row r="3" s="2" customFormat="1" ht="34" customHeight="1" spans="1:5">
      <c r="A3" s="3">
        <v>2</v>
      </c>
      <c r="B3" s="3" t="s">
        <v>206</v>
      </c>
      <c r="C3" s="3" t="str">
        <f>"20230104925"</f>
        <v>20230104925</v>
      </c>
      <c r="D3" s="3">
        <v>11</v>
      </c>
      <c r="E3" s="3">
        <v>82.24</v>
      </c>
    </row>
    <row r="4" s="2" customFormat="1" ht="34" customHeight="1" spans="1:5">
      <c r="A4" s="3">
        <v>3</v>
      </c>
      <c r="B4" s="3" t="s">
        <v>207</v>
      </c>
      <c r="C4" s="3" t="str">
        <f>"20230105029"</f>
        <v>20230105029</v>
      </c>
      <c r="D4" s="3">
        <v>14</v>
      </c>
      <c r="E4" s="3">
        <v>76.9</v>
      </c>
    </row>
    <row r="5" s="2" customFormat="1" ht="34" customHeight="1" spans="1:5">
      <c r="A5" s="3">
        <v>4</v>
      </c>
      <c r="B5" s="3" t="s">
        <v>208</v>
      </c>
      <c r="C5" s="3" t="str">
        <f>"20230104223"</f>
        <v>20230104223</v>
      </c>
      <c r="D5" s="3">
        <v>6</v>
      </c>
      <c r="E5" s="3">
        <v>82.16</v>
      </c>
    </row>
    <row r="6" s="2" customFormat="1" ht="34" customHeight="1" spans="1:5">
      <c r="A6" s="3">
        <v>5</v>
      </c>
      <c r="B6" s="3" t="s">
        <v>209</v>
      </c>
      <c r="C6" s="3" t="str">
        <f>"20230105210"</f>
        <v>20230105210</v>
      </c>
      <c r="D6" s="3">
        <v>5</v>
      </c>
      <c r="E6" s="3">
        <v>81.38</v>
      </c>
    </row>
    <row r="7" s="2" customFormat="1" ht="34" customHeight="1" spans="1:5">
      <c r="A7" s="3">
        <v>6</v>
      </c>
      <c r="B7" s="3" t="s">
        <v>210</v>
      </c>
      <c r="C7" s="3" t="str">
        <f>"20230104604"</f>
        <v>20230104604</v>
      </c>
      <c r="D7" s="3">
        <v>1</v>
      </c>
      <c r="E7" s="3">
        <v>78.04</v>
      </c>
    </row>
    <row r="8" s="2" customFormat="1" ht="34" customHeight="1" spans="1:5">
      <c r="A8" s="3">
        <v>7</v>
      </c>
      <c r="B8" s="3" t="s">
        <v>211</v>
      </c>
      <c r="C8" s="3" t="str">
        <f>"20230105130"</f>
        <v>20230105130</v>
      </c>
      <c r="D8" s="3">
        <v>17</v>
      </c>
      <c r="E8" s="3">
        <v>77.78</v>
      </c>
    </row>
    <row r="9" s="2" customFormat="1" ht="34" customHeight="1" spans="1:5">
      <c r="A9" s="3">
        <v>8</v>
      </c>
      <c r="B9" s="3" t="s">
        <v>212</v>
      </c>
      <c r="C9" s="3" t="str">
        <f>"20230105012"</f>
        <v>20230105012</v>
      </c>
      <c r="D9" s="3">
        <v>3</v>
      </c>
      <c r="E9" s="3">
        <v>75.58</v>
      </c>
    </row>
    <row r="10" s="2" customFormat="1" ht="34" customHeight="1" spans="1:5">
      <c r="A10" s="3">
        <v>9</v>
      </c>
      <c r="B10" s="3" t="s">
        <v>213</v>
      </c>
      <c r="C10" s="3" t="str">
        <f>"20230105113"</f>
        <v>20230105113</v>
      </c>
      <c r="D10" s="3">
        <v>2</v>
      </c>
      <c r="E10" s="3">
        <v>76.92</v>
      </c>
    </row>
    <row r="11" s="2" customFormat="1" ht="34" customHeight="1" spans="1:5">
      <c r="A11" s="3">
        <v>10</v>
      </c>
      <c r="B11" s="3" t="s">
        <v>214</v>
      </c>
      <c r="C11" s="3" t="str">
        <f>"20230105115"</f>
        <v>20230105115</v>
      </c>
      <c r="D11" s="3">
        <v>21</v>
      </c>
      <c r="E11" s="3">
        <v>76.18</v>
      </c>
    </row>
    <row r="12" s="2" customFormat="1" ht="34" customHeight="1" spans="1:5">
      <c r="A12" s="3">
        <v>11</v>
      </c>
      <c r="B12" s="3" t="s">
        <v>215</v>
      </c>
      <c r="C12" s="3" t="str">
        <f>"20230104717"</f>
        <v>20230104717</v>
      </c>
      <c r="D12" s="3">
        <v>18</v>
      </c>
      <c r="E12" s="3">
        <v>80.52</v>
      </c>
    </row>
    <row r="13" s="2" customFormat="1" ht="34" customHeight="1" spans="1:5">
      <c r="A13" s="3">
        <v>12</v>
      </c>
      <c r="B13" s="3" t="s">
        <v>216</v>
      </c>
      <c r="C13" s="3" t="str">
        <f>"20230104414"</f>
        <v>20230104414</v>
      </c>
      <c r="D13" s="3">
        <v>13</v>
      </c>
      <c r="E13" s="3">
        <v>79.32</v>
      </c>
    </row>
    <row r="14" s="2" customFormat="1" ht="34" customHeight="1" spans="1:5">
      <c r="A14" s="3">
        <v>13</v>
      </c>
      <c r="B14" s="3" t="s">
        <v>217</v>
      </c>
      <c r="C14" s="3" t="str">
        <f>"20230106320"</f>
        <v>20230106320</v>
      </c>
      <c r="D14" s="3">
        <v>20</v>
      </c>
      <c r="E14" s="3">
        <v>81.98</v>
      </c>
    </row>
    <row r="15" s="2" customFormat="1" ht="34" customHeight="1" spans="1:5">
      <c r="A15" s="3">
        <v>14</v>
      </c>
      <c r="B15" s="3" t="s">
        <v>218</v>
      </c>
      <c r="C15" s="3" t="str">
        <f>"20230106406"</f>
        <v>20230106406</v>
      </c>
      <c r="D15" s="3">
        <v>7</v>
      </c>
      <c r="E15" s="3">
        <v>81.94</v>
      </c>
    </row>
    <row r="16" s="2" customFormat="1" ht="34" customHeight="1" spans="1:5">
      <c r="A16" s="3">
        <v>15</v>
      </c>
      <c r="B16" s="3" t="s">
        <v>219</v>
      </c>
      <c r="C16" s="3" t="str">
        <f>"20230106503"</f>
        <v>20230106503</v>
      </c>
      <c r="D16" s="3">
        <v>8</v>
      </c>
      <c r="E16" s="3">
        <v>83.2</v>
      </c>
    </row>
    <row r="17" s="2" customFormat="1" ht="34" customHeight="1" spans="1:5">
      <c r="A17" s="3">
        <v>16</v>
      </c>
      <c r="B17" s="3" t="s">
        <v>220</v>
      </c>
      <c r="C17" s="3" t="str">
        <f>"20230106426"</f>
        <v>20230106426</v>
      </c>
      <c r="D17" s="3">
        <v>12</v>
      </c>
      <c r="E17" s="3">
        <v>81.08</v>
      </c>
    </row>
    <row r="18" s="2" customFormat="1" ht="34" customHeight="1" spans="1:5">
      <c r="A18" s="3">
        <v>17</v>
      </c>
      <c r="B18" s="3" t="s">
        <v>221</v>
      </c>
      <c r="C18" s="3" t="str">
        <f>"20230106311"</f>
        <v>20230106311</v>
      </c>
      <c r="D18" s="3">
        <v>15</v>
      </c>
      <c r="E18" s="3">
        <v>80.16</v>
      </c>
    </row>
    <row r="19" s="2" customFormat="1" ht="34" customHeight="1" spans="1:5">
      <c r="A19" s="3">
        <v>18</v>
      </c>
      <c r="B19" s="3" t="s">
        <v>222</v>
      </c>
      <c r="C19" s="3" t="str">
        <f>"20230106321"</f>
        <v>20230106321</v>
      </c>
      <c r="D19" s="3">
        <v>16</v>
      </c>
      <c r="E19" s="3">
        <v>79.12</v>
      </c>
    </row>
    <row r="20" s="2" customFormat="1" ht="34" customHeight="1" spans="1:5">
      <c r="A20" s="3">
        <v>19</v>
      </c>
      <c r="B20" s="3" t="s">
        <v>223</v>
      </c>
      <c r="C20" s="3" t="str">
        <f>"20230106427"</f>
        <v>20230106427</v>
      </c>
      <c r="D20" s="3">
        <v>4</v>
      </c>
      <c r="E20" s="3">
        <v>79.7</v>
      </c>
    </row>
    <row r="21" s="2" customFormat="1" ht="34" customHeight="1" spans="1:5">
      <c r="A21" s="3">
        <v>20</v>
      </c>
      <c r="B21" s="3" t="s">
        <v>224</v>
      </c>
      <c r="C21" s="3" t="str">
        <f>"20230106501"</f>
        <v>20230106501</v>
      </c>
      <c r="D21" s="3">
        <v>9</v>
      </c>
      <c r="E21" s="3">
        <v>79.4</v>
      </c>
    </row>
    <row r="22" s="2" customFormat="1" ht="34" customHeight="1" spans="1:5">
      <c r="A22" s="3">
        <v>21</v>
      </c>
      <c r="B22" s="3" t="s">
        <v>225</v>
      </c>
      <c r="C22" s="3" t="str">
        <f>"20230106316"</f>
        <v>20230106316</v>
      </c>
      <c r="D22" s="3">
        <v>19</v>
      </c>
      <c r="E22" s="3">
        <v>80</v>
      </c>
    </row>
  </sheetData>
  <sortState ref="A2:E22">
    <sortCondition ref="A2"/>
  </sortState>
  <pageMargins left="0.75" right="0.75" top="0.236111111111111" bottom="0.196527777777778" header="0.27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1" sqref="E1"/>
    </sheetView>
  </sheetViews>
  <sheetFormatPr defaultColWidth="9" defaultRowHeight="20.25" outlineLevelCol="4"/>
  <cols>
    <col min="1" max="1" width="9" style="2"/>
    <col min="2" max="2" width="13" style="2" customWidth="1"/>
    <col min="3" max="3" width="22.375" style="2" customWidth="1"/>
    <col min="4" max="4" width="17.75" style="2" customWidth="1"/>
    <col min="5" max="5" width="18" style="2" customWidth="1"/>
    <col min="6" max="16384" width="9" style="2"/>
  </cols>
  <sheetData>
    <row r="1" ht="32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32" customHeight="1" spans="1:5">
      <c r="A2" s="3">
        <v>1</v>
      </c>
      <c r="B2" s="3" t="s">
        <v>226</v>
      </c>
      <c r="C2" s="3" t="str">
        <f>"20230105812"</f>
        <v>20230105812</v>
      </c>
      <c r="D2" s="3">
        <v>17</v>
      </c>
      <c r="E2" s="3">
        <v>78.82</v>
      </c>
    </row>
    <row r="3" s="2" customFormat="1" ht="32" customHeight="1" spans="1:5">
      <c r="A3" s="3">
        <v>2</v>
      </c>
      <c r="B3" s="3" t="s">
        <v>227</v>
      </c>
      <c r="C3" s="3" t="str">
        <f>"20230106220"</f>
        <v>20230106220</v>
      </c>
      <c r="D3" s="3">
        <v>13</v>
      </c>
      <c r="E3" s="3">
        <v>82.72</v>
      </c>
    </row>
    <row r="4" s="2" customFormat="1" ht="32" customHeight="1" spans="1:5">
      <c r="A4" s="3">
        <v>3</v>
      </c>
      <c r="B4" s="3" t="s">
        <v>228</v>
      </c>
      <c r="C4" s="3" t="str">
        <f>"20230105820"</f>
        <v>20230105820</v>
      </c>
      <c r="D4" s="3">
        <v>14</v>
      </c>
      <c r="E4" s="3">
        <v>82.24</v>
      </c>
    </row>
    <row r="5" s="2" customFormat="1" ht="32" customHeight="1" spans="1:5">
      <c r="A5" s="3">
        <v>4</v>
      </c>
      <c r="B5" s="3" t="s">
        <v>229</v>
      </c>
      <c r="C5" s="3" t="str">
        <f>"20230106029"</f>
        <v>20230106029</v>
      </c>
      <c r="D5" s="3">
        <v>12</v>
      </c>
      <c r="E5" s="3">
        <v>77.86</v>
      </c>
    </row>
    <row r="6" s="2" customFormat="1" ht="32" customHeight="1" spans="1:5">
      <c r="A6" s="3">
        <v>5</v>
      </c>
      <c r="B6" s="3" t="s">
        <v>230</v>
      </c>
      <c r="C6" s="3" t="str">
        <f>"20230105316"</f>
        <v>20230105316</v>
      </c>
      <c r="D6" s="3">
        <v>4</v>
      </c>
      <c r="E6" s="3">
        <v>82.98</v>
      </c>
    </row>
    <row r="7" s="2" customFormat="1" ht="32" customHeight="1" spans="1:5">
      <c r="A7" s="3">
        <v>6</v>
      </c>
      <c r="B7" s="3" t="s">
        <v>231</v>
      </c>
      <c r="C7" s="3" t="str">
        <f>"20230105412"</f>
        <v>20230105412</v>
      </c>
      <c r="D7" s="3">
        <v>9</v>
      </c>
      <c r="E7" s="3">
        <v>80.9</v>
      </c>
    </row>
    <row r="8" s="2" customFormat="1" ht="32" customHeight="1" spans="1:5">
      <c r="A8" s="3">
        <v>7</v>
      </c>
      <c r="B8" s="3" t="s">
        <v>232</v>
      </c>
      <c r="C8" s="3" t="str">
        <f>"20230105907"</f>
        <v>20230105907</v>
      </c>
      <c r="D8" s="3">
        <v>2</v>
      </c>
      <c r="E8" s="3">
        <v>79.98</v>
      </c>
    </row>
    <row r="9" s="2" customFormat="1" ht="32" customHeight="1" spans="1:5">
      <c r="A9" s="3">
        <v>8</v>
      </c>
      <c r="B9" s="3" t="s">
        <v>233</v>
      </c>
      <c r="C9" s="3" t="str">
        <f>"20230106210"</f>
        <v>20230106210</v>
      </c>
      <c r="D9" s="3">
        <v>6</v>
      </c>
      <c r="E9" s="3">
        <v>80.34</v>
      </c>
    </row>
    <row r="10" s="2" customFormat="1" ht="32" customHeight="1" spans="1:5">
      <c r="A10" s="3">
        <v>9</v>
      </c>
      <c r="B10" s="3" t="s">
        <v>234</v>
      </c>
      <c r="C10" s="3" t="str">
        <f>"20230105512"</f>
        <v>20230105512</v>
      </c>
      <c r="D10" s="3">
        <v>5</v>
      </c>
      <c r="E10" s="3">
        <v>84.24</v>
      </c>
    </row>
    <row r="11" s="2" customFormat="1" ht="32" customHeight="1" spans="1:5">
      <c r="A11" s="3">
        <v>10</v>
      </c>
      <c r="B11" s="3" t="s">
        <v>235</v>
      </c>
      <c r="C11" s="3" t="str">
        <f>"20230105301"</f>
        <v>20230105301</v>
      </c>
      <c r="D11" s="3">
        <v>19</v>
      </c>
      <c r="E11" s="3">
        <v>79.4</v>
      </c>
    </row>
    <row r="12" s="2" customFormat="1" ht="32" customHeight="1" spans="1:5">
      <c r="A12" s="3">
        <v>11</v>
      </c>
      <c r="B12" s="3" t="s">
        <v>236</v>
      </c>
      <c r="C12" s="3" t="str">
        <f>"20230105307"</f>
        <v>20230105307</v>
      </c>
      <c r="D12" s="3">
        <v>7</v>
      </c>
      <c r="E12" s="3">
        <v>75.62</v>
      </c>
    </row>
    <row r="13" s="2" customFormat="1" ht="32" customHeight="1" spans="1:5">
      <c r="A13" s="3">
        <v>12</v>
      </c>
      <c r="B13" s="3" t="s">
        <v>237</v>
      </c>
      <c r="C13" s="3" t="str">
        <f>"20230106213"</f>
        <v>20230106213</v>
      </c>
      <c r="D13" s="3">
        <v>1</v>
      </c>
      <c r="E13" s="3">
        <v>78.82</v>
      </c>
    </row>
    <row r="14" s="2" customFormat="1" ht="32" customHeight="1" spans="1:5">
      <c r="A14" s="3">
        <v>13</v>
      </c>
      <c r="B14" s="3" t="s">
        <v>238</v>
      </c>
      <c r="C14" s="3" t="str">
        <f>"20230108310"</f>
        <v>20230108310</v>
      </c>
      <c r="D14" s="3">
        <v>10</v>
      </c>
      <c r="E14" s="3">
        <v>82.96</v>
      </c>
    </row>
    <row r="15" s="2" customFormat="1" ht="32" customHeight="1" spans="1:5">
      <c r="A15" s="3">
        <v>14</v>
      </c>
      <c r="B15" s="3" t="s">
        <v>239</v>
      </c>
      <c r="C15" s="3" t="str">
        <f>"20230108321"</f>
        <v>20230108321</v>
      </c>
      <c r="D15" s="3">
        <v>16</v>
      </c>
      <c r="E15" s="3">
        <v>83.02</v>
      </c>
    </row>
    <row r="16" s="2" customFormat="1" ht="32" customHeight="1" spans="1:5">
      <c r="A16" s="3">
        <v>15</v>
      </c>
      <c r="B16" s="3" t="s">
        <v>240</v>
      </c>
      <c r="C16" s="3" t="str">
        <f>"20230108413"</f>
        <v>20230108413</v>
      </c>
      <c r="D16" s="3">
        <v>3</v>
      </c>
      <c r="E16" s="3">
        <v>83.48</v>
      </c>
    </row>
    <row r="17" s="2" customFormat="1" ht="32" customHeight="1" spans="1:5">
      <c r="A17" s="3">
        <v>16</v>
      </c>
      <c r="B17" s="3" t="s">
        <v>241</v>
      </c>
      <c r="C17" s="3" t="str">
        <f>"20230108421"</f>
        <v>20230108421</v>
      </c>
      <c r="D17" s="3">
        <v>11</v>
      </c>
      <c r="E17" s="3">
        <v>80.5</v>
      </c>
    </row>
    <row r="18" s="2" customFormat="1" ht="32" customHeight="1" spans="1:5">
      <c r="A18" s="3">
        <v>17</v>
      </c>
      <c r="B18" s="3" t="s">
        <v>242</v>
      </c>
      <c r="C18" s="3" t="str">
        <f>"20230108407"</f>
        <v>20230108407</v>
      </c>
      <c r="D18" s="3">
        <v>15</v>
      </c>
      <c r="E18" s="3">
        <v>0</v>
      </c>
    </row>
    <row r="19" s="2" customFormat="1" ht="32" customHeight="1" spans="1:5">
      <c r="A19" s="3">
        <v>18</v>
      </c>
      <c r="B19" s="3" t="s">
        <v>243</v>
      </c>
      <c r="C19" s="3" t="str">
        <f>"20230108406"</f>
        <v>20230108406</v>
      </c>
      <c r="D19" s="3">
        <v>20</v>
      </c>
      <c r="E19" s="3">
        <v>80.8</v>
      </c>
    </row>
    <row r="20" s="2" customFormat="1" ht="32" customHeight="1" spans="1:5">
      <c r="A20" s="3">
        <v>19</v>
      </c>
      <c r="B20" s="3" t="s">
        <v>244</v>
      </c>
      <c r="C20" s="3" t="str">
        <f>"20230108305"</f>
        <v>20230108305</v>
      </c>
      <c r="D20" s="3">
        <v>8</v>
      </c>
      <c r="E20" s="3">
        <v>79.7</v>
      </c>
    </row>
    <row r="21" s="2" customFormat="1" ht="32" customHeight="1" spans="1:5">
      <c r="A21" s="3">
        <v>20</v>
      </c>
      <c r="B21" s="3" t="s">
        <v>245</v>
      </c>
      <c r="C21" s="3" t="str">
        <f>"20230108414"</f>
        <v>20230108414</v>
      </c>
      <c r="D21" s="3">
        <v>21</v>
      </c>
      <c r="E21" s="3">
        <v>80.32</v>
      </c>
    </row>
    <row r="22" s="2" customFormat="1" ht="32" customHeight="1" spans="1:5">
      <c r="A22" s="3">
        <v>21</v>
      </c>
      <c r="B22" s="3" t="s">
        <v>246</v>
      </c>
      <c r="C22" s="3" t="str">
        <f>"20230108311"</f>
        <v>20230108311</v>
      </c>
      <c r="D22" s="3">
        <v>18</v>
      </c>
      <c r="E22" s="3">
        <v>79.58</v>
      </c>
    </row>
  </sheetData>
  <sortState ref="A2:E22">
    <sortCondition ref="A2"/>
  </sortState>
  <pageMargins left="0.75" right="0.75" top="0.393055555555556" bottom="0.236111111111111" header="0.118055555555556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1" sqref="E1"/>
    </sheetView>
  </sheetViews>
  <sheetFormatPr defaultColWidth="9" defaultRowHeight="20.25" outlineLevelCol="4"/>
  <cols>
    <col min="1" max="1" width="9" style="2"/>
    <col min="2" max="2" width="15.375" style="2" customWidth="1"/>
    <col min="3" max="3" width="22.375" style="2" customWidth="1"/>
    <col min="4" max="4" width="16" style="2" customWidth="1"/>
    <col min="5" max="5" width="16.625" style="2" customWidth="1"/>
    <col min="6" max="16384" width="9" style="2"/>
  </cols>
  <sheetData>
    <row r="1" ht="30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30" customHeight="1" spans="1:5">
      <c r="A2" s="3">
        <v>1</v>
      </c>
      <c r="B2" s="3" t="s">
        <v>247</v>
      </c>
      <c r="C2" s="3" t="str">
        <f>"20230107421"</f>
        <v>20230107421</v>
      </c>
      <c r="D2" s="3">
        <v>7</v>
      </c>
      <c r="E2" s="3">
        <v>81.44</v>
      </c>
    </row>
    <row r="3" s="2" customFormat="1" ht="30" customHeight="1" spans="1:5">
      <c r="A3" s="3">
        <v>2</v>
      </c>
      <c r="B3" s="3" t="s">
        <v>248</v>
      </c>
      <c r="C3" s="3" t="str">
        <f>"20230107405"</f>
        <v>20230107405</v>
      </c>
      <c r="D3" s="3">
        <v>15</v>
      </c>
      <c r="E3" s="3">
        <v>82.42</v>
      </c>
    </row>
    <row r="4" s="2" customFormat="1" ht="30" customHeight="1" spans="1:5">
      <c r="A4" s="3">
        <v>3</v>
      </c>
      <c r="B4" s="3" t="s">
        <v>249</v>
      </c>
      <c r="C4" s="3" t="str">
        <f>"20230107820"</f>
        <v>20230107820</v>
      </c>
      <c r="D4" s="3">
        <v>1</v>
      </c>
      <c r="E4" s="3">
        <v>83.28</v>
      </c>
    </row>
    <row r="5" s="2" customFormat="1" ht="30" customHeight="1" spans="1:5">
      <c r="A5" s="3">
        <v>4</v>
      </c>
      <c r="B5" s="3" t="s">
        <v>250</v>
      </c>
      <c r="C5" s="3" t="str">
        <f>"20230108018"</f>
        <v>20230108018</v>
      </c>
      <c r="D5" s="3">
        <v>18</v>
      </c>
      <c r="E5" s="3">
        <v>82.22</v>
      </c>
    </row>
    <row r="6" s="2" customFormat="1" ht="30" customHeight="1" spans="1:5">
      <c r="A6" s="3">
        <v>5</v>
      </c>
      <c r="B6" s="3" t="s">
        <v>251</v>
      </c>
      <c r="C6" s="3" t="str">
        <f>"20230107916"</f>
        <v>20230107916</v>
      </c>
      <c r="D6" s="3">
        <v>2</v>
      </c>
      <c r="E6" s="3">
        <v>78.86</v>
      </c>
    </row>
    <row r="7" s="2" customFormat="1" ht="30" customHeight="1" spans="1:5">
      <c r="A7" s="3">
        <v>6</v>
      </c>
      <c r="B7" s="3" t="s">
        <v>252</v>
      </c>
      <c r="C7" s="3" t="str">
        <f>"20230108202"</f>
        <v>20230108202</v>
      </c>
      <c r="D7" s="3">
        <v>17</v>
      </c>
      <c r="E7" s="3">
        <v>77.98</v>
      </c>
    </row>
    <row r="8" s="2" customFormat="1" ht="30" customHeight="1" spans="1:5">
      <c r="A8" s="3">
        <v>7</v>
      </c>
      <c r="B8" s="3" t="s">
        <v>253</v>
      </c>
      <c r="C8" s="3" t="str">
        <f>"20230107302"</f>
        <v>20230107302</v>
      </c>
      <c r="D8" s="3">
        <v>16</v>
      </c>
      <c r="E8" s="3">
        <v>81.26</v>
      </c>
    </row>
    <row r="9" s="2" customFormat="1" ht="30" customHeight="1" spans="1:5">
      <c r="A9" s="3">
        <v>8</v>
      </c>
      <c r="B9" s="3" t="s">
        <v>254</v>
      </c>
      <c r="C9" s="3" t="str">
        <f>"20230107312"</f>
        <v>20230107312</v>
      </c>
      <c r="D9" s="3">
        <v>12</v>
      </c>
      <c r="E9" s="3">
        <v>78.08</v>
      </c>
    </row>
    <row r="10" s="2" customFormat="1" ht="30" customHeight="1" spans="1:5">
      <c r="A10" s="3">
        <v>9</v>
      </c>
      <c r="B10" s="3" t="s">
        <v>255</v>
      </c>
      <c r="C10" s="3" t="str">
        <f>"20230107825"</f>
        <v>20230107825</v>
      </c>
      <c r="D10" s="3">
        <v>11</v>
      </c>
      <c r="E10" s="3">
        <v>79.44</v>
      </c>
    </row>
    <row r="11" s="2" customFormat="1" ht="30" customHeight="1" spans="1:5">
      <c r="A11" s="3">
        <v>10</v>
      </c>
      <c r="B11" s="3" t="s">
        <v>256</v>
      </c>
      <c r="C11" s="3" t="str">
        <f>"20230108208"</f>
        <v>20230108208</v>
      </c>
      <c r="D11" s="3">
        <v>8</v>
      </c>
      <c r="E11" s="3">
        <v>79.54</v>
      </c>
    </row>
    <row r="12" s="2" customFormat="1" ht="30" customHeight="1" spans="1:5">
      <c r="A12" s="3">
        <v>11</v>
      </c>
      <c r="B12" s="3" t="s">
        <v>257</v>
      </c>
      <c r="C12" s="3" t="str">
        <f>"20230108013"</f>
        <v>20230108013</v>
      </c>
      <c r="D12" s="3">
        <v>6</v>
      </c>
      <c r="E12" s="3">
        <v>80.82</v>
      </c>
    </row>
    <row r="13" s="2" customFormat="1" ht="30" customHeight="1" spans="1:5">
      <c r="A13" s="3">
        <v>12</v>
      </c>
      <c r="B13" s="3" t="s">
        <v>258</v>
      </c>
      <c r="C13" s="3" t="str">
        <f>"20230107705"</f>
        <v>20230107705</v>
      </c>
      <c r="D13" s="3">
        <v>14</v>
      </c>
      <c r="E13" s="3">
        <v>77.62</v>
      </c>
    </row>
    <row r="14" s="1" customFormat="1" ht="30" customHeight="1" spans="1:5">
      <c r="A14" s="3">
        <v>13</v>
      </c>
      <c r="B14" s="3" t="s">
        <v>259</v>
      </c>
      <c r="C14" s="3" t="str">
        <f>"20230107214"</f>
        <v>20230107214</v>
      </c>
      <c r="D14" s="5">
        <v>9</v>
      </c>
      <c r="E14" s="5">
        <v>78.92</v>
      </c>
    </row>
    <row r="15" s="1" customFormat="1" ht="30" customHeight="1" spans="1:5">
      <c r="A15" s="3">
        <v>14</v>
      </c>
      <c r="B15" s="3" t="s">
        <v>260</v>
      </c>
      <c r="C15" s="3" t="str">
        <f>"20230107208"</f>
        <v>20230107208</v>
      </c>
      <c r="D15" s="5">
        <v>5</v>
      </c>
      <c r="E15" s="5">
        <v>79.84</v>
      </c>
    </row>
    <row r="16" s="1" customFormat="1" ht="30" customHeight="1" spans="1:5">
      <c r="A16" s="3">
        <v>15</v>
      </c>
      <c r="B16" s="3" t="s">
        <v>261</v>
      </c>
      <c r="C16" s="3" t="str">
        <f>"20230107111"</f>
        <v>20230107111</v>
      </c>
      <c r="D16" s="5">
        <v>4</v>
      </c>
      <c r="E16" s="5">
        <v>82.44</v>
      </c>
    </row>
    <row r="17" s="1" customFormat="1" ht="30" customHeight="1" spans="1:5">
      <c r="A17" s="3">
        <v>16</v>
      </c>
      <c r="B17" s="3" t="s">
        <v>262</v>
      </c>
      <c r="C17" s="3" t="str">
        <f>"20230107106"</f>
        <v>20230107106</v>
      </c>
      <c r="D17" s="5">
        <v>3</v>
      </c>
      <c r="E17" s="5">
        <v>81.94</v>
      </c>
    </row>
    <row r="18" s="1" customFormat="1" ht="30" customHeight="1" spans="1:5">
      <c r="A18" s="3">
        <v>17</v>
      </c>
      <c r="B18" s="3" t="s">
        <v>263</v>
      </c>
      <c r="C18" s="3" t="str">
        <f>"20230107116"</f>
        <v>20230107116</v>
      </c>
      <c r="D18" s="5" t="s">
        <v>53</v>
      </c>
      <c r="E18" s="5" t="s">
        <v>53</v>
      </c>
    </row>
    <row r="19" s="1" customFormat="1" ht="30" customHeight="1" spans="1:5">
      <c r="A19" s="3">
        <v>18</v>
      </c>
      <c r="B19" s="3" t="s">
        <v>264</v>
      </c>
      <c r="C19" s="3" t="str">
        <f>"20230107216"</f>
        <v>20230107216</v>
      </c>
      <c r="D19" s="5">
        <v>10</v>
      </c>
      <c r="E19" s="5">
        <v>82.78</v>
      </c>
    </row>
    <row r="20" s="1" customFormat="1" ht="30" customHeight="1" spans="1:5">
      <c r="A20" s="3">
        <v>19</v>
      </c>
      <c r="B20" s="3" t="s">
        <v>265</v>
      </c>
      <c r="C20" s="3" t="str">
        <f>"20230107123"</f>
        <v>20230107123</v>
      </c>
      <c r="D20" s="5" t="s">
        <v>53</v>
      </c>
      <c r="E20" s="5" t="s">
        <v>53</v>
      </c>
    </row>
    <row r="21" s="1" customFormat="1" ht="30" customHeight="1" spans="1:5">
      <c r="A21" s="3">
        <v>20</v>
      </c>
      <c r="B21" s="3" t="s">
        <v>266</v>
      </c>
      <c r="C21" s="3" t="str">
        <f>"20230107120"</f>
        <v>20230107120</v>
      </c>
      <c r="D21" s="5">
        <v>19</v>
      </c>
      <c r="E21" s="5">
        <v>79.92</v>
      </c>
    </row>
    <row r="22" s="1" customFormat="1" ht="30" customHeight="1" spans="1:5">
      <c r="A22" s="3">
        <v>21</v>
      </c>
      <c r="B22" s="3" t="s">
        <v>267</v>
      </c>
      <c r="C22" s="3" t="str">
        <f>"20230107205"</f>
        <v>20230107205</v>
      </c>
      <c r="D22" s="5">
        <v>13</v>
      </c>
      <c r="E22" s="5">
        <v>80.98</v>
      </c>
    </row>
  </sheetData>
  <sortState ref="A2:E22">
    <sortCondition ref="A2"/>
  </sortState>
  <pageMargins left="0.75" right="0.75" top="0.354166666666667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1" sqref="E1"/>
    </sheetView>
  </sheetViews>
  <sheetFormatPr defaultColWidth="9" defaultRowHeight="20.25" outlineLevelCol="4"/>
  <cols>
    <col min="1" max="1" width="9" style="6"/>
    <col min="2" max="2" width="13.875" style="6" customWidth="1"/>
    <col min="3" max="3" width="22.125" style="6" customWidth="1"/>
    <col min="4" max="4" width="19.75" style="6" customWidth="1"/>
    <col min="5" max="5" width="26.4333333333333" style="6" customWidth="1"/>
    <col min="6" max="16384" width="9" style="6"/>
  </cols>
  <sheetData>
    <row r="1" ht="35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35" customHeight="1" spans="1:5">
      <c r="A2" s="3">
        <v>1</v>
      </c>
      <c r="B2" s="3" t="s">
        <v>268</v>
      </c>
      <c r="C2" s="3" t="str">
        <f>"20230106729"</f>
        <v>20230106729</v>
      </c>
      <c r="D2" s="3">
        <v>11</v>
      </c>
      <c r="E2" s="3">
        <v>80.52</v>
      </c>
    </row>
    <row r="3" s="2" customFormat="1" ht="35" customHeight="1" spans="1:5">
      <c r="A3" s="3">
        <v>2</v>
      </c>
      <c r="B3" s="3" t="s">
        <v>269</v>
      </c>
      <c r="C3" s="3" t="str">
        <f>"20230106807"</f>
        <v>20230106807</v>
      </c>
      <c r="D3" s="3">
        <v>2</v>
      </c>
      <c r="E3" s="3">
        <v>84.28</v>
      </c>
    </row>
    <row r="4" s="2" customFormat="1" ht="35" customHeight="1" spans="1:5">
      <c r="A4" s="3">
        <v>3</v>
      </c>
      <c r="B4" s="3" t="s">
        <v>270</v>
      </c>
      <c r="C4" s="3" t="str">
        <f>"20230106820"</f>
        <v>20230106820</v>
      </c>
      <c r="D4" s="3">
        <v>7</v>
      </c>
      <c r="E4" s="3">
        <v>84.1</v>
      </c>
    </row>
    <row r="5" s="2" customFormat="1" ht="35" customHeight="1" spans="1:5">
      <c r="A5" s="3">
        <v>4</v>
      </c>
      <c r="B5" s="3" t="s">
        <v>271</v>
      </c>
      <c r="C5" s="3" t="str">
        <f>"20230106813"</f>
        <v>20230106813</v>
      </c>
      <c r="D5" s="3">
        <v>15</v>
      </c>
      <c r="E5" s="3">
        <v>84.14</v>
      </c>
    </row>
    <row r="6" s="2" customFormat="1" ht="35" customHeight="1" spans="1:5">
      <c r="A6" s="3">
        <v>5</v>
      </c>
      <c r="B6" s="3" t="s">
        <v>272</v>
      </c>
      <c r="C6" s="3" t="str">
        <f>"20230106705"</f>
        <v>20230106705</v>
      </c>
      <c r="D6" s="3">
        <v>10</v>
      </c>
      <c r="E6" s="3">
        <v>81.62</v>
      </c>
    </row>
    <row r="7" s="2" customFormat="1" ht="35" customHeight="1" spans="1:5">
      <c r="A7" s="3">
        <v>6</v>
      </c>
      <c r="B7" s="3" t="s">
        <v>273</v>
      </c>
      <c r="C7" s="3" t="str">
        <f>"20230106906"</f>
        <v>20230106906</v>
      </c>
      <c r="D7" s="3">
        <v>4</v>
      </c>
      <c r="E7" s="3">
        <v>82.8</v>
      </c>
    </row>
    <row r="8" s="2" customFormat="1" ht="35" customHeight="1" spans="1:5">
      <c r="A8" s="3">
        <v>7</v>
      </c>
      <c r="B8" s="3" t="s">
        <v>274</v>
      </c>
      <c r="C8" s="3" t="str">
        <f>"20230106828"</f>
        <v>20230106828</v>
      </c>
      <c r="D8" s="3">
        <v>8</v>
      </c>
      <c r="E8" s="3">
        <v>80.7</v>
      </c>
    </row>
    <row r="9" s="2" customFormat="1" ht="35" customHeight="1" spans="1:5">
      <c r="A9" s="3">
        <v>8</v>
      </c>
      <c r="B9" s="3" t="s">
        <v>275</v>
      </c>
      <c r="C9" s="3" t="str">
        <f>"20230106910"</f>
        <v>20230106910</v>
      </c>
      <c r="D9" s="3">
        <v>14</v>
      </c>
      <c r="E9" s="3">
        <v>80.06</v>
      </c>
    </row>
    <row r="10" s="2" customFormat="1" ht="35" customHeight="1" spans="1:5">
      <c r="A10" s="3">
        <v>9</v>
      </c>
      <c r="B10" s="3" t="s">
        <v>276</v>
      </c>
      <c r="C10" s="3" t="str">
        <f>"20230106826"</f>
        <v>20230106826</v>
      </c>
      <c r="D10" s="3">
        <v>12</v>
      </c>
      <c r="E10" s="3">
        <v>80.34</v>
      </c>
    </row>
    <row r="11" s="2" customFormat="1" ht="35" customHeight="1" spans="1:5">
      <c r="A11" s="3">
        <v>10</v>
      </c>
      <c r="B11" s="3" t="s">
        <v>277</v>
      </c>
      <c r="C11" s="3" t="str">
        <f>"20230106829"</f>
        <v>20230106829</v>
      </c>
      <c r="D11" s="3">
        <v>18</v>
      </c>
      <c r="E11" s="3">
        <v>84.7</v>
      </c>
    </row>
    <row r="12" s="2" customFormat="1" ht="35" customHeight="1" spans="1:5">
      <c r="A12" s="3">
        <v>11</v>
      </c>
      <c r="B12" s="3" t="s">
        <v>278</v>
      </c>
      <c r="C12" s="3" t="str">
        <f>"20230106803"</f>
        <v>20230106803</v>
      </c>
      <c r="D12" s="3">
        <v>13</v>
      </c>
      <c r="E12" s="3">
        <v>80.3</v>
      </c>
    </row>
    <row r="13" s="2" customFormat="1" ht="35" customHeight="1" spans="1:5">
      <c r="A13" s="3">
        <v>12</v>
      </c>
      <c r="B13" s="3" t="s">
        <v>279</v>
      </c>
      <c r="C13" s="3" t="str">
        <f>"20230106801"</f>
        <v>20230106801</v>
      </c>
      <c r="D13" s="3">
        <v>16</v>
      </c>
      <c r="E13" s="3">
        <v>80.76</v>
      </c>
    </row>
    <row r="14" s="2" customFormat="1" ht="35" customHeight="1" spans="1:5">
      <c r="A14" s="3">
        <v>13</v>
      </c>
      <c r="B14" s="3" t="s">
        <v>280</v>
      </c>
      <c r="C14" s="3" t="str">
        <f>"20230102428"</f>
        <v>20230102428</v>
      </c>
      <c r="D14" s="3">
        <v>6</v>
      </c>
      <c r="E14" s="3">
        <v>82.6</v>
      </c>
    </row>
    <row r="15" s="2" customFormat="1" ht="35" customHeight="1" spans="1:5">
      <c r="A15" s="3">
        <v>14</v>
      </c>
      <c r="B15" s="3" t="s">
        <v>281</v>
      </c>
      <c r="C15" s="3" t="str">
        <f>"20230102513"</f>
        <v>20230102513</v>
      </c>
      <c r="D15" s="3">
        <v>3</v>
      </c>
      <c r="E15" s="3">
        <v>83.16</v>
      </c>
    </row>
    <row r="16" s="2" customFormat="1" ht="35" customHeight="1" spans="1:5">
      <c r="A16" s="3">
        <v>15</v>
      </c>
      <c r="B16" s="3" t="s">
        <v>282</v>
      </c>
      <c r="C16" s="3" t="str">
        <f>"20230102408"</f>
        <v>20230102408</v>
      </c>
      <c r="D16" s="3">
        <v>5</v>
      </c>
      <c r="E16" s="3">
        <v>84.68</v>
      </c>
    </row>
    <row r="17" s="2" customFormat="1" ht="35" customHeight="1" spans="1:5">
      <c r="A17" s="3">
        <v>16</v>
      </c>
      <c r="B17" s="3" t="s">
        <v>283</v>
      </c>
      <c r="C17" s="3" t="str">
        <f>"20230102430"</f>
        <v>20230102430</v>
      </c>
      <c r="D17" s="3">
        <v>17</v>
      </c>
      <c r="E17" s="3">
        <v>81.48</v>
      </c>
    </row>
    <row r="18" s="2" customFormat="1" ht="35" customHeight="1" spans="1:5">
      <c r="A18" s="3">
        <v>17</v>
      </c>
      <c r="B18" s="3" t="s">
        <v>284</v>
      </c>
      <c r="C18" s="3" t="str">
        <f>"20230102405"</f>
        <v>20230102405</v>
      </c>
      <c r="D18" s="3">
        <v>9</v>
      </c>
      <c r="E18" s="3">
        <v>78.96</v>
      </c>
    </row>
    <row r="19" s="2" customFormat="1" ht="35" customHeight="1" spans="1:5">
      <c r="A19" s="3">
        <v>18</v>
      </c>
      <c r="B19" s="3" t="s">
        <v>285</v>
      </c>
      <c r="C19" s="3" t="str">
        <f>"20230102524"</f>
        <v>20230102524</v>
      </c>
      <c r="D19" s="3">
        <v>1</v>
      </c>
      <c r="E19" s="3">
        <v>80.78</v>
      </c>
    </row>
  </sheetData>
  <sortState ref="A2:E19">
    <sortCondition ref="A2"/>
  </sortState>
  <pageMargins left="0.75" right="0.75" top="0.472222222222222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1" sqref="E1"/>
    </sheetView>
  </sheetViews>
  <sheetFormatPr defaultColWidth="9" defaultRowHeight="20.25" outlineLevelCol="4"/>
  <cols>
    <col min="1" max="1" width="9" style="2"/>
    <col min="2" max="2" width="15.125" style="2" customWidth="1"/>
    <col min="3" max="3" width="25.8833333333333" style="2" customWidth="1"/>
    <col min="4" max="4" width="21.1916666666667" style="2" customWidth="1"/>
    <col min="5" max="5" width="21.4666666666667" style="2" customWidth="1"/>
    <col min="6" max="16384" width="9" style="2"/>
  </cols>
  <sheetData>
    <row r="1" ht="32" customHeight="1" spans="1: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1" ht="32" customHeight="1" spans="1:5">
      <c r="A2" s="5">
        <v>1</v>
      </c>
      <c r="B2" s="3" t="s">
        <v>286</v>
      </c>
      <c r="C2" s="3" t="str">
        <f>"20230107004"</f>
        <v>20230107004</v>
      </c>
      <c r="D2" s="5">
        <v>15</v>
      </c>
      <c r="E2" s="5">
        <v>80.04</v>
      </c>
    </row>
    <row r="3" s="1" customFormat="1" ht="32" customHeight="1" spans="1:5">
      <c r="A3" s="5">
        <v>2</v>
      </c>
      <c r="B3" s="3" t="s">
        <v>287</v>
      </c>
      <c r="C3" s="3" t="str">
        <f>"20230106926"</f>
        <v>20230106926</v>
      </c>
      <c r="D3" s="5">
        <v>7</v>
      </c>
      <c r="E3" s="5">
        <v>80.66</v>
      </c>
    </row>
    <row r="4" s="1" customFormat="1" ht="32" customHeight="1" spans="1:5">
      <c r="A4" s="5">
        <v>3</v>
      </c>
      <c r="B4" s="3" t="s">
        <v>288</v>
      </c>
      <c r="C4" s="3" t="str">
        <f>"20230107008"</f>
        <v>20230107008</v>
      </c>
      <c r="D4" s="5">
        <v>18</v>
      </c>
      <c r="E4" s="5">
        <v>79.6</v>
      </c>
    </row>
    <row r="5" s="1" customFormat="1" ht="32" customHeight="1" spans="1:5">
      <c r="A5" s="5">
        <v>4</v>
      </c>
      <c r="B5" s="3" t="s">
        <v>289</v>
      </c>
      <c r="C5" s="3" t="str">
        <f>"20230107005"</f>
        <v>20230107005</v>
      </c>
      <c r="D5" s="5">
        <v>2</v>
      </c>
      <c r="E5" s="5">
        <v>80.14</v>
      </c>
    </row>
    <row r="6" s="1" customFormat="1" ht="32" customHeight="1" spans="1:5">
      <c r="A6" s="5">
        <v>5</v>
      </c>
      <c r="B6" s="3" t="s">
        <v>290</v>
      </c>
      <c r="C6" s="3" t="str">
        <f>"20230106925"</f>
        <v>20230106925</v>
      </c>
      <c r="D6" s="5">
        <v>3</v>
      </c>
      <c r="E6" s="5">
        <v>77.64</v>
      </c>
    </row>
    <row r="7" s="1" customFormat="1" ht="32" customHeight="1" spans="1:5">
      <c r="A7" s="5">
        <v>6</v>
      </c>
      <c r="B7" s="3" t="s">
        <v>291</v>
      </c>
      <c r="C7" s="3" t="str">
        <f>"20230106927"</f>
        <v>20230106927</v>
      </c>
      <c r="D7" s="5">
        <v>17</v>
      </c>
      <c r="E7" s="5">
        <v>80.42</v>
      </c>
    </row>
    <row r="8" s="1" customFormat="1" ht="32" customHeight="1" spans="1:5">
      <c r="A8" s="5">
        <v>7</v>
      </c>
      <c r="B8" s="3" t="s">
        <v>292</v>
      </c>
      <c r="C8" s="3" t="str">
        <f>"20230107003"</f>
        <v>20230107003</v>
      </c>
      <c r="D8" s="5">
        <v>4</v>
      </c>
      <c r="E8" s="5">
        <v>79.76</v>
      </c>
    </row>
    <row r="9" s="1" customFormat="1" ht="32" customHeight="1" spans="1:5">
      <c r="A9" s="5">
        <v>8</v>
      </c>
      <c r="B9" s="3" t="s">
        <v>293</v>
      </c>
      <c r="C9" s="3" t="str">
        <f>"20230107012"</f>
        <v>20230107012</v>
      </c>
      <c r="D9" s="5">
        <v>14</v>
      </c>
      <c r="E9" s="5">
        <v>79.06</v>
      </c>
    </row>
    <row r="10" s="1" customFormat="1" ht="32" customHeight="1" spans="1:5">
      <c r="A10" s="5">
        <v>9</v>
      </c>
      <c r="B10" s="3" t="s">
        <v>294</v>
      </c>
      <c r="C10" s="3" t="str">
        <f>"20230107018"</f>
        <v>20230107018</v>
      </c>
      <c r="D10" s="5">
        <v>12</v>
      </c>
      <c r="E10" s="5">
        <v>79.12</v>
      </c>
    </row>
    <row r="11" s="2" customFormat="1" ht="32" customHeight="1" spans="1:5">
      <c r="A11" s="5">
        <v>10</v>
      </c>
      <c r="B11" s="3" t="s">
        <v>295</v>
      </c>
      <c r="C11" s="3" t="str">
        <f>"20230104003"</f>
        <v>20230104003</v>
      </c>
      <c r="D11" s="3">
        <v>13</v>
      </c>
      <c r="E11" s="3">
        <v>78.68</v>
      </c>
    </row>
    <row r="12" s="2" customFormat="1" ht="32" customHeight="1" spans="1:5">
      <c r="A12" s="5">
        <v>11</v>
      </c>
      <c r="B12" s="3" t="s">
        <v>296</v>
      </c>
      <c r="C12" s="3" t="str">
        <f>"20230103907"</f>
        <v>20230103907</v>
      </c>
      <c r="D12" s="3">
        <v>11</v>
      </c>
      <c r="E12" s="3">
        <v>80.44</v>
      </c>
    </row>
    <row r="13" s="2" customFormat="1" ht="32" customHeight="1" spans="1:5">
      <c r="A13" s="5">
        <v>12</v>
      </c>
      <c r="B13" s="3" t="s">
        <v>297</v>
      </c>
      <c r="C13" s="3" t="str">
        <f>"20230103909"</f>
        <v>20230103909</v>
      </c>
      <c r="D13" s="3">
        <v>8</v>
      </c>
      <c r="E13" s="3">
        <v>79.82</v>
      </c>
    </row>
    <row r="14" s="2" customFormat="1" ht="32" customHeight="1" spans="1:5">
      <c r="A14" s="5">
        <v>13</v>
      </c>
      <c r="B14" s="3" t="s">
        <v>298</v>
      </c>
      <c r="C14" s="3" t="str">
        <f>"20230103923"</f>
        <v>20230103923</v>
      </c>
      <c r="D14" s="3">
        <v>6</v>
      </c>
      <c r="E14" s="3">
        <v>80.58</v>
      </c>
    </row>
    <row r="15" s="2" customFormat="1" ht="32" customHeight="1" spans="1:5">
      <c r="A15" s="5">
        <v>14</v>
      </c>
      <c r="B15" s="3" t="s">
        <v>299</v>
      </c>
      <c r="C15" s="3" t="str">
        <f>"20230104001"</f>
        <v>20230104001</v>
      </c>
      <c r="D15" s="3">
        <v>10</v>
      </c>
      <c r="E15" s="3">
        <v>79.84</v>
      </c>
    </row>
    <row r="16" s="2" customFormat="1" ht="32" customHeight="1" spans="1:5">
      <c r="A16" s="5">
        <v>15</v>
      </c>
      <c r="B16" s="3" t="s">
        <v>300</v>
      </c>
      <c r="C16" s="3" t="str">
        <f>"20230103924"</f>
        <v>20230103924</v>
      </c>
      <c r="D16" s="3">
        <v>9</v>
      </c>
      <c r="E16" s="3">
        <v>80.26</v>
      </c>
    </row>
    <row r="17" s="2" customFormat="1" ht="32" customHeight="1" spans="1:5">
      <c r="A17" s="5">
        <v>16</v>
      </c>
      <c r="B17" s="3" t="s">
        <v>262</v>
      </c>
      <c r="C17" s="3" t="str">
        <f>"20230103902"</f>
        <v>20230103902</v>
      </c>
      <c r="D17" s="3">
        <v>16</v>
      </c>
      <c r="E17" s="3">
        <v>82.24</v>
      </c>
    </row>
    <row r="18" s="2" customFormat="1" ht="32" customHeight="1" spans="1:5">
      <c r="A18" s="5">
        <v>17</v>
      </c>
      <c r="B18" s="3" t="s">
        <v>301</v>
      </c>
      <c r="C18" s="3" t="str">
        <f>"20230103829"</f>
        <v>20230103829</v>
      </c>
      <c r="D18" s="3">
        <v>1</v>
      </c>
      <c r="E18" s="3">
        <v>83.4</v>
      </c>
    </row>
    <row r="19" s="2" customFormat="1" ht="32" customHeight="1" spans="1:5">
      <c r="A19" s="5">
        <v>18</v>
      </c>
      <c r="B19" s="3" t="s">
        <v>302</v>
      </c>
      <c r="C19" s="3" t="str">
        <f>"20230104005"</f>
        <v>20230104005</v>
      </c>
      <c r="D19" s="3">
        <v>5</v>
      </c>
      <c r="E19" s="3">
        <v>76.14</v>
      </c>
    </row>
    <row r="20" s="2" customFormat="1" ht="32" customHeight="1" spans="1:5">
      <c r="A20" s="5">
        <v>19</v>
      </c>
      <c r="B20" s="3" t="s">
        <v>303</v>
      </c>
      <c r="C20" s="3" t="str">
        <f>"20230104008"</f>
        <v>20230104008</v>
      </c>
      <c r="D20" s="3" t="s">
        <v>53</v>
      </c>
      <c r="E20" s="3" t="s">
        <v>53</v>
      </c>
    </row>
  </sheetData>
  <sortState ref="A2:E20">
    <sortCondition ref="A2"/>
  </sortState>
  <pageMargins left="0.75" right="0.75" top="0.472222222222222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L12" sqref="L12"/>
    </sheetView>
  </sheetViews>
  <sheetFormatPr defaultColWidth="9" defaultRowHeight="13.5" outlineLevelCol="5"/>
  <cols>
    <col min="1" max="1" width="9" style="8"/>
    <col min="2" max="2" width="12.625" style="8" customWidth="1"/>
    <col min="3" max="3" width="22.375" style="8" customWidth="1"/>
    <col min="4" max="4" width="17.625" style="8" customWidth="1"/>
    <col min="5" max="5" width="21" style="8" customWidth="1"/>
    <col min="6" max="16384" width="9" style="8"/>
  </cols>
  <sheetData>
    <row r="1" ht="26" customHeight="1" spans="1:6">
      <c r="A1" s="19" t="s">
        <v>0</v>
      </c>
      <c r="B1" s="18" t="s">
        <v>1</v>
      </c>
      <c r="C1" s="18" t="s">
        <v>2</v>
      </c>
      <c r="D1" s="18" t="s">
        <v>3</v>
      </c>
      <c r="E1" s="3" t="s">
        <v>4</v>
      </c>
      <c r="F1" s="13"/>
    </row>
    <row r="2" s="7" customFormat="1" ht="26" customHeight="1" spans="1:6">
      <c r="A2" s="10">
        <v>1</v>
      </c>
      <c r="B2" s="10" t="s">
        <v>29</v>
      </c>
      <c r="C2" s="10" t="str">
        <f>"20230100623"</f>
        <v>20230100623</v>
      </c>
      <c r="D2" s="10">
        <v>7</v>
      </c>
      <c r="E2" s="10">
        <v>79.92</v>
      </c>
      <c r="F2" s="11"/>
    </row>
    <row r="3" s="7" customFormat="1" ht="26" customHeight="1" spans="1:6">
      <c r="A3" s="10">
        <v>2</v>
      </c>
      <c r="B3" s="10" t="s">
        <v>30</v>
      </c>
      <c r="C3" s="10" t="str">
        <f>"20230100415"</f>
        <v>20230100415</v>
      </c>
      <c r="D3" s="10">
        <v>1</v>
      </c>
      <c r="E3" s="10">
        <v>83</v>
      </c>
      <c r="F3" s="11"/>
    </row>
    <row r="4" s="7" customFormat="1" ht="26" customHeight="1" spans="1:6">
      <c r="A4" s="10">
        <v>3</v>
      </c>
      <c r="B4" s="10" t="s">
        <v>31</v>
      </c>
      <c r="C4" s="10" t="str">
        <f>"20230100507"</f>
        <v>20230100507</v>
      </c>
      <c r="D4" s="10">
        <v>18</v>
      </c>
      <c r="E4" s="10">
        <v>83.4</v>
      </c>
      <c r="F4" s="11"/>
    </row>
    <row r="5" s="7" customFormat="1" ht="26" customHeight="1" spans="1:6">
      <c r="A5" s="10">
        <v>4</v>
      </c>
      <c r="B5" s="10" t="s">
        <v>32</v>
      </c>
      <c r="C5" s="10" t="str">
        <f>"20230100412"</f>
        <v>20230100412</v>
      </c>
      <c r="D5" s="10">
        <v>22</v>
      </c>
      <c r="E5" s="10">
        <v>84.28</v>
      </c>
      <c r="F5" s="11"/>
    </row>
    <row r="6" s="7" customFormat="1" ht="26" customHeight="1" spans="1:6">
      <c r="A6" s="10">
        <v>5</v>
      </c>
      <c r="B6" s="10" t="s">
        <v>33</v>
      </c>
      <c r="C6" s="10" t="str">
        <f>"20230100523"</f>
        <v>20230100523</v>
      </c>
      <c r="D6" s="10">
        <v>19</v>
      </c>
      <c r="E6" s="10">
        <v>80.44</v>
      </c>
      <c r="F6" s="11"/>
    </row>
    <row r="7" s="7" customFormat="1" ht="26" customHeight="1" spans="1:6">
      <c r="A7" s="10">
        <v>6</v>
      </c>
      <c r="B7" s="10" t="s">
        <v>34</v>
      </c>
      <c r="C7" s="10" t="str">
        <f>"20230100526"</f>
        <v>20230100526</v>
      </c>
      <c r="D7" s="10">
        <v>5</v>
      </c>
      <c r="E7" s="10">
        <v>81.98</v>
      </c>
      <c r="F7" s="11"/>
    </row>
    <row r="8" s="7" customFormat="1" ht="26" customHeight="1" spans="1:6">
      <c r="A8" s="10">
        <v>7</v>
      </c>
      <c r="B8" s="10" t="s">
        <v>35</v>
      </c>
      <c r="C8" s="10" t="str">
        <f>"20230100429"</f>
        <v>20230100429</v>
      </c>
      <c r="D8" s="10">
        <v>2</v>
      </c>
      <c r="E8" s="10">
        <v>81.62</v>
      </c>
      <c r="F8" s="11"/>
    </row>
    <row r="9" s="7" customFormat="1" ht="26" customHeight="1" spans="1:6">
      <c r="A9" s="10">
        <v>8</v>
      </c>
      <c r="B9" s="10" t="s">
        <v>36</v>
      </c>
      <c r="C9" s="10" t="str">
        <f>"20230100426"</f>
        <v>20230100426</v>
      </c>
      <c r="D9" s="10">
        <v>13</v>
      </c>
      <c r="E9" s="10">
        <v>82.96</v>
      </c>
      <c r="F9" s="11"/>
    </row>
    <row r="10" s="7" customFormat="1" ht="26" customHeight="1" spans="1:6">
      <c r="A10" s="10">
        <v>9</v>
      </c>
      <c r="B10" s="10" t="s">
        <v>37</v>
      </c>
      <c r="C10" s="10" t="str">
        <f>"20230100702"</f>
        <v>20230100702</v>
      </c>
      <c r="D10" s="10">
        <v>23</v>
      </c>
      <c r="E10" s="10">
        <v>77.8</v>
      </c>
      <c r="F10" s="11"/>
    </row>
    <row r="11" s="7" customFormat="1" ht="26" customHeight="1" spans="1:6">
      <c r="A11" s="10">
        <v>10</v>
      </c>
      <c r="B11" s="10" t="s">
        <v>38</v>
      </c>
      <c r="C11" s="10" t="str">
        <f>"20230100409"</f>
        <v>20230100409</v>
      </c>
      <c r="D11" s="10">
        <v>15</v>
      </c>
      <c r="E11" s="10">
        <v>81.76</v>
      </c>
      <c r="F11" s="11"/>
    </row>
    <row r="12" s="7" customFormat="1" ht="26" customHeight="1" spans="1:6">
      <c r="A12" s="10">
        <v>11</v>
      </c>
      <c r="B12" s="10" t="s">
        <v>39</v>
      </c>
      <c r="C12" s="10" t="str">
        <f>"20230100421"</f>
        <v>20230100421</v>
      </c>
      <c r="D12" s="10">
        <v>20</v>
      </c>
      <c r="E12" s="10">
        <v>78.18</v>
      </c>
      <c r="F12" s="11"/>
    </row>
    <row r="13" s="7" customFormat="1" ht="26" customHeight="1" spans="1:6">
      <c r="A13" s="10">
        <v>12</v>
      </c>
      <c r="B13" s="10" t="s">
        <v>40</v>
      </c>
      <c r="C13" s="10" t="str">
        <f>"20230100610"</f>
        <v>20230100610</v>
      </c>
      <c r="D13" s="10">
        <v>16</v>
      </c>
      <c r="E13" s="10">
        <v>79.66</v>
      </c>
      <c r="F13" s="11"/>
    </row>
    <row r="14" s="7" customFormat="1" ht="26" customHeight="1" spans="1:6">
      <c r="A14" s="10">
        <v>13</v>
      </c>
      <c r="B14" s="10" t="s">
        <v>41</v>
      </c>
      <c r="C14" s="10" t="str">
        <f>"20230100810"</f>
        <v>20230100810</v>
      </c>
      <c r="D14" s="10">
        <v>3</v>
      </c>
      <c r="E14" s="10">
        <v>80.26</v>
      </c>
      <c r="F14" s="11"/>
    </row>
    <row r="15" s="7" customFormat="1" ht="26" customHeight="1" spans="1:6">
      <c r="A15" s="10">
        <v>14</v>
      </c>
      <c r="B15" s="10" t="s">
        <v>42</v>
      </c>
      <c r="C15" s="10" t="str">
        <f>"20230100703"</f>
        <v>20230100703</v>
      </c>
      <c r="D15" s="10">
        <v>4</v>
      </c>
      <c r="E15" s="10">
        <v>77.26</v>
      </c>
      <c r="F15" s="11"/>
    </row>
    <row r="16" s="7" customFormat="1" ht="26" customHeight="1" spans="1:6">
      <c r="A16" s="10">
        <v>15</v>
      </c>
      <c r="B16" s="10" t="s">
        <v>43</v>
      </c>
      <c r="C16" s="10" t="str">
        <f>"20230100705"</f>
        <v>20230100705</v>
      </c>
      <c r="D16" s="10">
        <v>21</v>
      </c>
      <c r="E16" s="10">
        <v>79.66</v>
      </c>
      <c r="F16" s="11"/>
    </row>
    <row r="17" s="7" customFormat="1" ht="26" customHeight="1" spans="1:6">
      <c r="A17" s="10">
        <v>16</v>
      </c>
      <c r="B17" s="10" t="s">
        <v>44</v>
      </c>
      <c r="C17" s="10" t="str">
        <f>"20230100103"</f>
        <v>20230100103</v>
      </c>
      <c r="D17" s="10">
        <v>8</v>
      </c>
      <c r="E17" s="10">
        <v>83.26</v>
      </c>
      <c r="F17" s="11"/>
    </row>
    <row r="18" s="7" customFormat="1" ht="26" customHeight="1" spans="1:6">
      <c r="A18" s="10">
        <v>17</v>
      </c>
      <c r="B18" s="10" t="s">
        <v>45</v>
      </c>
      <c r="C18" s="10" t="str">
        <f>"20230100116"</f>
        <v>20230100116</v>
      </c>
      <c r="D18" s="10">
        <v>14</v>
      </c>
      <c r="E18" s="10">
        <v>79.78</v>
      </c>
      <c r="F18" s="11"/>
    </row>
    <row r="19" s="7" customFormat="1" ht="26" customHeight="1" spans="1:6">
      <c r="A19" s="10">
        <v>18</v>
      </c>
      <c r="B19" s="10" t="s">
        <v>46</v>
      </c>
      <c r="C19" s="21" t="str">
        <f>"20230100106"</f>
        <v>20230100106</v>
      </c>
      <c r="D19" s="21">
        <v>17</v>
      </c>
      <c r="E19" s="21">
        <v>80.64</v>
      </c>
      <c r="F19" s="11"/>
    </row>
    <row r="20" s="20" customFormat="1" ht="26" customHeight="1" spans="1:6">
      <c r="A20" s="10">
        <v>19</v>
      </c>
      <c r="B20" s="14" t="s">
        <v>47</v>
      </c>
      <c r="C20" s="21" t="str">
        <f>"20230101315"</f>
        <v>20230101315</v>
      </c>
      <c r="D20" s="21">
        <v>12</v>
      </c>
      <c r="E20" s="21">
        <v>79.42</v>
      </c>
      <c r="F20" s="12"/>
    </row>
    <row r="21" s="20" customFormat="1" ht="26" customHeight="1" spans="1:6">
      <c r="A21" s="10">
        <v>20</v>
      </c>
      <c r="B21" s="14" t="s">
        <v>48</v>
      </c>
      <c r="C21" s="21" t="str">
        <f>"20230101308"</f>
        <v>20230101308</v>
      </c>
      <c r="D21" s="21">
        <v>11</v>
      </c>
      <c r="E21" s="21">
        <v>78.9</v>
      </c>
      <c r="F21" s="12"/>
    </row>
    <row r="22" s="20" customFormat="1" ht="26" customHeight="1" spans="1:6">
      <c r="A22" s="10">
        <v>21</v>
      </c>
      <c r="B22" s="14" t="s">
        <v>49</v>
      </c>
      <c r="C22" s="21" t="str">
        <f>"20230101311"</f>
        <v>20230101311</v>
      </c>
      <c r="D22" s="21">
        <v>6</v>
      </c>
      <c r="E22" s="21">
        <v>78.34</v>
      </c>
      <c r="F22" s="12"/>
    </row>
    <row r="23" s="20" customFormat="1" ht="26" customHeight="1" spans="1:6">
      <c r="A23" s="10">
        <v>22</v>
      </c>
      <c r="B23" s="14" t="s">
        <v>50</v>
      </c>
      <c r="C23" s="21" t="str">
        <f>"20230101303"</f>
        <v>20230101303</v>
      </c>
      <c r="D23" s="21">
        <v>10</v>
      </c>
      <c r="E23" s="21">
        <v>82.58</v>
      </c>
      <c r="F23" s="12"/>
    </row>
    <row r="24" s="20" customFormat="1" ht="26" customHeight="1" spans="1:6">
      <c r="A24" s="10">
        <v>23</v>
      </c>
      <c r="B24" s="14" t="s">
        <v>51</v>
      </c>
      <c r="C24" s="21" t="str">
        <f>"20230101310"</f>
        <v>20230101310</v>
      </c>
      <c r="D24" s="21">
        <v>9</v>
      </c>
      <c r="E24" s="21">
        <v>80.02</v>
      </c>
      <c r="F24" s="12"/>
    </row>
    <row r="25" s="20" customFormat="1" ht="26" customHeight="1" spans="1:6">
      <c r="A25" s="10">
        <v>24</v>
      </c>
      <c r="B25" s="14" t="s">
        <v>52</v>
      </c>
      <c r="C25" s="21" t="str">
        <f>"20230101314"</f>
        <v>20230101314</v>
      </c>
      <c r="D25" s="21" t="s">
        <v>53</v>
      </c>
      <c r="E25" s="21" t="s">
        <v>53</v>
      </c>
      <c r="F25" s="12"/>
    </row>
  </sheetData>
  <sortState ref="A2:E25">
    <sortCondition ref="A2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4" workbookViewId="0">
      <selection activeCell="J20" sqref="J20"/>
    </sheetView>
  </sheetViews>
  <sheetFormatPr defaultColWidth="9" defaultRowHeight="13.5" outlineLevelCol="4"/>
  <cols>
    <col min="1" max="1" width="9" style="8"/>
    <col min="2" max="2" width="18" style="8" customWidth="1"/>
    <col min="3" max="3" width="23.875" style="8" customWidth="1"/>
    <col min="4" max="4" width="13.25" style="8" customWidth="1"/>
    <col min="5" max="5" width="20.25" style="8" customWidth="1"/>
    <col min="6" max="16384" width="9" style="8"/>
  </cols>
  <sheetData>
    <row r="1" ht="30" customHeight="1" spans="1:5">
      <c r="A1" s="19" t="s">
        <v>0</v>
      </c>
      <c r="B1" s="3" t="s">
        <v>1</v>
      </c>
      <c r="C1" s="3" t="s">
        <v>2</v>
      </c>
      <c r="D1" s="18" t="s">
        <v>3</v>
      </c>
      <c r="E1" s="3" t="s">
        <v>4</v>
      </c>
    </row>
    <row r="2" s="7" customFormat="1" ht="26" customHeight="1" spans="1:5">
      <c r="A2" s="10">
        <v>1</v>
      </c>
      <c r="B2" s="10" t="s">
        <v>54</v>
      </c>
      <c r="C2" s="10" t="str">
        <f>"20230100910"</f>
        <v>20230100910</v>
      </c>
      <c r="D2" s="10">
        <v>15</v>
      </c>
      <c r="E2" s="10">
        <v>80.22</v>
      </c>
    </row>
    <row r="3" s="7" customFormat="1" ht="26" customHeight="1" spans="1:5">
      <c r="A3" s="10">
        <v>2</v>
      </c>
      <c r="B3" s="10" t="s">
        <v>55</v>
      </c>
      <c r="C3" s="10" t="str">
        <f>"20230100916"</f>
        <v>20230100916</v>
      </c>
      <c r="D3" s="10">
        <v>2</v>
      </c>
      <c r="E3" s="10">
        <v>82.86</v>
      </c>
    </row>
    <row r="4" s="7" customFormat="1" ht="26" customHeight="1" spans="1:5">
      <c r="A4" s="10">
        <v>3</v>
      </c>
      <c r="B4" s="10" t="s">
        <v>56</v>
      </c>
      <c r="C4" s="10" t="str">
        <f>"20230101002"</f>
        <v>20230101002</v>
      </c>
      <c r="D4" s="10">
        <v>17</v>
      </c>
      <c r="E4" s="10">
        <v>79.54</v>
      </c>
    </row>
    <row r="5" s="7" customFormat="1" ht="26" customHeight="1" spans="1:5">
      <c r="A5" s="10">
        <v>4</v>
      </c>
      <c r="B5" s="10" t="s">
        <v>57</v>
      </c>
      <c r="C5" s="10" t="str">
        <f>"20230100914"</f>
        <v>20230100914</v>
      </c>
      <c r="D5" s="10">
        <v>18</v>
      </c>
      <c r="E5" s="10">
        <v>78.04</v>
      </c>
    </row>
    <row r="6" s="7" customFormat="1" ht="26" customHeight="1" spans="1:5">
      <c r="A6" s="10">
        <v>5</v>
      </c>
      <c r="B6" s="10" t="s">
        <v>58</v>
      </c>
      <c r="C6" s="10" t="str">
        <f>"20230100929"</f>
        <v>20230100929</v>
      </c>
      <c r="D6" s="10">
        <v>10</v>
      </c>
      <c r="E6" s="10">
        <v>80.46</v>
      </c>
    </row>
    <row r="7" s="7" customFormat="1" ht="26" customHeight="1" spans="1:5">
      <c r="A7" s="10">
        <v>6</v>
      </c>
      <c r="B7" s="10" t="s">
        <v>59</v>
      </c>
      <c r="C7" s="10" t="str">
        <f>"20230100911"</f>
        <v>20230100911</v>
      </c>
      <c r="D7" s="10">
        <v>16</v>
      </c>
      <c r="E7" s="10">
        <v>78.14</v>
      </c>
    </row>
    <row r="8" s="7" customFormat="1" ht="26" customHeight="1" spans="1:5">
      <c r="A8" s="10">
        <v>7</v>
      </c>
      <c r="B8" s="10" t="s">
        <v>60</v>
      </c>
      <c r="C8" s="10" t="str">
        <f>"20230100918"</f>
        <v>20230100918</v>
      </c>
      <c r="D8" s="10">
        <v>6</v>
      </c>
      <c r="E8" s="10">
        <v>77.74</v>
      </c>
    </row>
    <row r="9" s="7" customFormat="1" ht="26" customHeight="1" spans="1:5">
      <c r="A9" s="10">
        <v>8</v>
      </c>
      <c r="B9" s="10" t="s">
        <v>61</v>
      </c>
      <c r="C9" s="10" t="str">
        <f>"20230100926"</f>
        <v>20230100926</v>
      </c>
      <c r="D9" s="10" t="s">
        <v>53</v>
      </c>
      <c r="E9" s="10" t="s">
        <v>53</v>
      </c>
    </row>
    <row r="10" s="7" customFormat="1" ht="26" customHeight="1" spans="1:5">
      <c r="A10" s="10">
        <v>9</v>
      </c>
      <c r="B10" s="10" t="s">
        <v>62</v>
      </c>
      <c r="C10" s="10" t="str">
        <f>"20230100923"</f>
        <v>20230100923</v>
      </c>
      <c r="D10" s="10">
        <v>20</v>
      </c>
      <c r="E10" s="10">
        <v>76.96</v>
      </c>
    </row>
    <row r="11" ht="26" customHeight="1" spans="1:5">
      <c r="A11" s="10">
        <v>10</v>
      </c>
      <c r="B11" s="10" t="s">
        <v>63</v>
      </c>
      <c r="C11" s="10" t="str">
        <f>"20230101126"</f>
        <v>20230101126</v>
      </c>
      <c r="D11" s="10">
        <v>9</v>
      </c>
      <c r="E11" s="10">
        <v>81.68</v>
      </c>
    </row>
    <row r="12" ht="26" customHeight="1" spans="1:5">
      <c r="A12" s="10">
        <v>11</v>
      </c>
      <c r="B12" s="10" t="s">
        <v>64</v>
      </c>
      <c r="C12" s="10" t="str">
        <f>"20230101209"</f>
        <v>20230101209</v>
      </c>
      <c r="D12" s="10">
        <v>4</v>
      </c>
      <c r="E12" s="10">
        <v>78.68</v>
      </c>
    </row>
    <row r="13" ht="26" customHeight="1" spans="1:5">
      <c r="A13" s="10">
        <v>12</v>
      </c>
      <c r="B13" s="10" t="s">
        <v>65</v>
      </c>
      <c r="C13" s="10" t="str">
        <f>"20230101216"</f>
        <v>20230101216</v>
      </c>
      <c r="D13" s="10">
        <v>7</v>
      </c>
      <c r="E13" s="10">
        <v>80.46</v>
      </c>
    </row>
    <row r="14" ht="26" customHeight="1" spans="1:5">
      <c r="A14" s="10">
        <v>13</v>
      </c>
      <c r="B14" s="10" t="s">
        <v>66</v>
      </c>
      <c r="C14" s="10" t="str">
        <f>"20230101214"</f>
        <v>20230101214</v>
      </c>
      <c r="D14" s="10">
        <v>21</v>
      </c>
      <c r="E14" s="10">
        <v>80.84</v>
      </c>
    </row>
    <row r="15" ht="26" customHeight="1" spans="1:5">
      <c r="A15" s="10">
        <v>14</v>
      </c>
      <c r="B15" s="10" t="s">
        <v>67</v>
      </c>
      <c r="C15" s="10" t="str">
        <f>"20230101210"</f>
        <v>20230101210</v>
      </c>
      <c r="D15" s="10">
        <v>19</v>
      </c>
      <c r="E15" s="10">
        <v>76.72</v>
      </c>
    </row>
    <row r="16" ht="26" customHeight="1" spans="1:5">
      <c r="A16" s="10">
        <v>15</v>
      </c>
      <c r="B16" s="10" t="s">
        <v>68</v>
      </c>
      <c r="C16" s="10" t="str">
        <f>"20230101121"</f>
        <v>20230101121</v>
      </c>
      <c r="D16" s="10">
        <v>1</v>
      </c>
      <c r="E16" s="10">
        <v>77.7</v>
      </c>
    </row>
    <row r="17" ht="26" customHeight="1" spans="1:5">
      <c r="A17" s="10">
        <v>16</v>
      </c>
      <c r="B17" s="10" t="s">
        <v>69</v>
      </c>
      <c r="C17" s="10" t="str">
        <f>"20230101213"</f>
        <v>20230101213</v>
      </c>
      <c r="D17" s="10">
        <v>14</v>
      </c>
      <c r="E17" s="10">
        <v>82.6</v>
      </c>
    </row>
    <row r="18" ht="26" customHeight="1" spans="1:5">
      <c r="A18" s="10">
        <v>17</v>
      </c>
      <c r="B18" s="10" t="s">
        <v>70</v>
      </c>
      <c r="C18" s="10" t="str">
        <f>"20230101202"</f>
        <v>20230101202</v>
      </c>
      <c r="D18" s="10">
        <v>5</v>
      </c>
      <c r="E18" s="10">
        <v>76.78</v>
      </c>
    </row>
    <row r="19" ht="26" customHeight="1" spans="1:5">
      <c r="A19" s="10">
        <v>18</v>
      </c>
      <c r="B19" s="10" t="s">
        <v>71</v>
      </c>
      <c r="C19" s="10" t="str">
        <f>"20230101120"</f>
        <v>20230101120</v>
      </c>
      <c r="D19" s="10" t="s">
        <v>53</v>
      </c>
      <c r="E19" s="10" t="s">
        <v>53</v>
      </c>
    </row>
    <row r="20" ht="26" customHeight="1" spans="1:5">
      <c r="A20" s="10">
        <v>19</v>
      </c>
      <c r="B20" s="10" t="s">
        <v>72</v>
      </c>
      <c r="C20" s="10" t="str">
        <f>"20230102307"</f>
        <v>20230102307</v>
      </c>
      <c r="D20" s="10">
        <v>3</v>
      </c>
      <c r="E20" s="10">
        <v>80.96</v>
      </c>
    </row>
    <row r="21" ht="26" customHeight="1" spans="1:5">
      <c r="A21" s="10">
        <v>20</v>
      </c>
      <c r="B21" s="10" t="s">
        <v>73</v>
      </c>
      <c r="C21" s="10" t="str">
        <f>"20230102304"</f>
        <v>20230102304</v>
      </c>
      <c r="D21" s="10">
        <v>12</v>
      </c>
      <c r="E21" s="10">
        <v>81.6</v>
      </c>
    </row>
    <row r="22" ht="26" customHeight="1" spans="1:5">
      <c r="A22" s="10">
        <v>21</v>
      </c>
      <c r="B22" s="10" t="s">
        <v>74</v>
      </c>
      <c r="C22" s="10" t="str">
        <f>"20230102303"</f>
        <v>20230102303</v>
      </c>
      <c r="D22" s="10">
        <v>13</v>
      </c>
      <c r="E22" s="10">
        <v>78.3</v>
      </c>
    </row>
    <row r="23" ht="26" customHeight="1" spans="1:5">
      <c r="A23" s="10">
        <v>22</v>
      </c>
      <c r="B23" s="10" t="s">
        <v>75</v>
      </c>
      <c r="C23" s="10" t="str">
        <f>"20230102313"</f>
        <v>20230102313</v>
      </c>
      <c r="D23" s="10">
        <v>8</v>
      </c>
      <c r="E23" s="10">
        <v>80.12</v>
      </c>
    </row>
    <row r="24" ht="26" customHeight="1" spans="1:5">
      <c r="A24" s="10">
        <v>23</v>
      </c>
      <c r="B24" s="10" t="s">
        <v>76</v>
      </c>
      <c r="C24" s="10" t="str">
        <f>"20230102318"</f>
        <v>20230102318</v>
      </c>
      <c r="D24" s="10">
        <v>11</v>
      </c>
      <c r="E24" s="10">
        <v>76.42</v>
      </c>
    </row>
    <row r="25" ht="26" customHeight="1" spans="1:5">
      <c r="A25" s="10">
        <v>24</v>
      </c>
      <c r="B25" s="10" t="s">
        <v>77</v>
      </c>
      <c r="C25" s="10" t="str">
        <f>"20230102312"</f>
        <v>20230102312</v>
      </c>
      <c r="D25" s="10" t="s">
        <v>53</v>
      </c>
      <c r="E25" s="10" t="s">
        <v>53</v>
      </c>
    </row>
  </sheetData>
  <sortState ref="A2:E25">
    <sortCondition ref="A2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7" workbookViewId="0">
      <selection activeCell="A1" sqref="A1:E22"/>
    </sheetView>
  </sheetViews>
  <sheetFormatPr defaultColWidth="9" defaultRowHeight="13.5" outlineLevelCol="4"/>
  <cols>
    <col min="1" max="1" width="9" style="8"/>
    <col min="2" max="2" width="14.75" style="8" customWidth="1"/>
    <col min="3" max="3" width="22.375" style="8" customWidth="1"/>
    <col min="4" max="4" width="17.125" style="8" customWidth="1"/>
    <col min="5" max="5" width="19" style="8" customWidth="1"/>
    <col min="6" max="16384" width="9" style="8"/>
  </cols>
  <sheetData>
    <row r="1" ht="30" customHeight="1" spans="1:5">
      <c r="A1" s="15" t="s">
        <v>0</v>
      </c>
      <c r="B1" s="18" t="s">
        <v>1</v>
      </c>
      <c r="C1" s="18" t="s">
        <v>2</v>
      </c>
      <c r="D1" s="18" t="s">
        <v>3</v>
      </c>
      <c r="E1" s="3" t="s">
        <v>4</v>
      </c>
    </row>
    <row r="2" s="7" customFormat="1" ht="30" customHeight="1" spans="1:5">
      <c r="A2" s="9">
        <v>1</v>
      </c>
      <c r="B2" s="10" t="s">
        <v>78</v>
      </c>
      <c r="C2" s="10" t="str">
        <f>"20230100207"</f>
        <v>20230100207</v>
      </c>
      <c r="D2" s="10">
        <v>6</v>
      </c>
      <c r="E2" s="10">
        <v>79.24</v>
      </c>
    </row>
    <row r="3" s="7" customFormat="1" ht="30" customHeight="1" spans="1:5">
      <c r="A3" s="9">
        <v>2</v>
      </c>
      <c r="B3" s="10" t="s">
        <v>79</v>
      </c>
      <c r="C3" s="10" t="str">
        <f>"20230100212"</f>
        <v>20230100212</v>
      </c>
      <c r="D3" s="10">
        <v>16</v>
      </c>
      <c r="E3" s="10">
        <v>79.98</v>
      </c>
    </row>
    <row r="4" s="7" customFormat="1" ht="30" customHeight="1" spans="1:5">
      <c r="A4" s="9">
        <v>3</v>
      </c>
      <c r="B4" s="10" t="s">
        <v>80</v>
      </c>
      <c r="C4" s="10" t="str">
        <f>"20230100210"</f>
        <v>20230100210</v>
      </c>
      <c r="D4" s="10">
        <v>17</v>
      </c>
      <c r="E4" s="10">
        <v>76.72</v>
      </c>
    </row>
    <row r="5" s="7" customFormat="1" ht="30" customHeight="1" spans="1:5">
      <c r="A5" s="9">
        <v>4</v>
      </c>
      <c r="B5" s="10" t="s">
        <v>81</v>
      </c>
      <c r="C5" s="10" t="str">
        <f>"20230100223"</f>
        <v>20230100223</v>
      </c>
      <c r="D5" s="10">
        <v>19</v>
      </c>
      <c r="E5" s="10">
        <v>80.52</v>
      </c>
    </row>
    <row r="6" s="7" customFormat="1" ht="30" customHeight="1" spans="1:5">
      <c r="A6" s="9">
        <v>5</v>
      </c>
      <c r="B6" s="10" t="s">
        <v>82</v>
      </c>
      <c r="C6" s="10" t="str">
        <f>"20230100218"</f>
        <v>20230100218</v>
      </c>
      <c r="D6" s="10">
        <v>11</v>
      </c>
      <c r="E6" s="10">
        <v>83.58</v>
      </c>
    </row>
    <row r="7" s="7" customFormat="1" ht="30" customHeight="1" spans="1:5">
      <c r="A7" s="9">
        <v>6</v>
      </c>
      <c r="B7" s="10" t="s">
        <v>83</v>
      </c>
      <c r="C7" s="10" t="str">
        <f>"20230100216"</f>
        <v>20230100216</v>
      </c>
      <c r="D7" s="10">
        <v>18</v>
      </c>
      <c r="E7" s="10">
        <v>75.76</v>
      </c>
    </row>
    <row r="8" s="7" customFormat="1" ht="30" customHeight="1" spans="1:5">
      <c r="A8" s="9">
        <v>7</v>
      </c>
      <c r="B8" s="10" t="s">
        <v>84</v>
      </c>
      <c r="C8" s="10" t="str">
        <f>"20230101826"</f>
        <v>20230101826</v>
      </c>
      <c r="D8" s="10">
        <v>15</v>
      </c>
      <c r="E8" s="10">
        <v>78.42</v>
      </c>
    </row>
    <row r="9" s="7" customFormat="1" ht="30" customHeight="1" spans="1:5">
      <c r="A9" s="9">
        <v>8</v>
      </c>
      <c r="B9" s="10" t="s">
        <v>85</v>
      </c>
      <c r="C9" s="10" t="str">
        <f>"20230101823"</f>
        <v>20230101823</v>
      </c>
      <c r="D9" s="10">
        <v>14</v>
      </c>
      <c r="E9" s="10">
        <v>79.16</v>
      </c>
    </row>
    <row r="10" s="7" customFormat="1" ht="30" customHeight="1" spans="1:5">
      <c r="A10" s="9">
        <v>9</v>
      </c>
      <c r="B10" s="10" t="s">
        <v>86</v>
      </c>
      <c r="C10" s="10" t="str">
        <f>"20230101824"</f>
        <v>20230101824</v>
      </c>
      <c r="D10" s="10">
        <v>13</v>
      </c>
      <c r="E10" s="10">
        <v>84.4</v>
      </c>
    </row>
    <row r="11" s="7" customFormat="1" ht="30" customHeight="1" spans="1:5">
      <c r="A11" s="9">
        <v>10</v>
      </c>
      <c r="B11" s="10" t="s">
        <v>87</v>
      </c>
      <c r="C11" s="10" t="str">
        <f>"20230101817"</f>
        <v>20230101817</v>
      </c>
      <c r="D11" s="10">
        <v>12</v>
      </c>
      <c r="E11" s="10">
        <v>80.9</v>
      </c>
    </row>
    <row r="12" s="7" customFormat="1" ht="30" customHeight="1" spans="1:5">
      <c r="A12" s="9">
        <v>11</v>
      </c>
      <c r="B12" s="10" t="s">
        <v>88</v>
      </c>
      <c r="C12" s="10" t="str">
        <f>"20230101825"</f>
        <v>20230101825</v>
      </c>
      <c r="D12" s="10">
        <v>4</v>
      </c>
      <c r="E12" s="10">
        <v>80.94</v>
      </c>
    </row>
    <row r="13" s="7" customFormat="1" ht="30" customHeight="1" spans="1:5">
      <c r="A13" s="9">
        <v>12</v>
      </c>
      <c r="B13" s="10" t="s">
        <v>89</v>
      </c>
      <c r="C13" s="10" t="str">
        <f>"20230101816"</f>
        <v>20230101816</v>
      </c>
      <c r="D13" s="10">
        <v>10</v>
      </c>
      <c r="E13" s="10">
        <v>77.66</v>
      </c>
    </row>
    <row r="14" s="7" customFormat="1" ht="30" customHeight="1" spans="1:5">
      <c r="A14" s="9">
        <v>13</v>
      </c>
      <c r="B14" s="10" t="s">
        <v>90</v>
      </c>
      <c r="C14" s="10" t="str">
        <f>"20230101819"</f>
        <v>20230101819</v>
      </c>
      <c r="D14" s="10">
        <v>20</v>
      </c>
      <c r="E14" s="10">
        <v>79.9</v>
      </c>
    </row>
    <row r="15" s="7" customFormat="1" ht="30" customHeight="1" spans="1:5">
      <c r="A15" s="9">
        <v>14</v>
      </c>
      <c r="B15" s="10" t="s">
        <v>91</v>
      </c>
      <c r="C15" s="10" t="str">
        <f>"20230101822"</f>
        <v>20230101822</v>
      </c>
      <c r="D15" s="10">
        <v>7</v>
      </c>
      <c r="E15" s="10">
        <v>76.78</v>
      </c>
    </row>
    <row r="16" s="7" customFormat="1" ht="30" customHeight="1" spans="1:5">
      <c r="A16" s="9">
        <v>15</v>
      </c>
      <c r="B16" s="10" t="s">
        <v>92</v>
      </c>
      <c r="C16" s="10" t="str">
        <f>"20230101818"</f>
        <v>20230101818</v>
      </c>
      <c r="D16" s="10" t="s">
        <v>53</v>
      </c>
      <c r="E16" s="10" t="s">
        <v>53</v>
      </c>
    </row>
    <row r="17" s="7" customFormat="1" ht="30" customHeight="1" spans="1:5">
      <c r="A17" s="9">
        <v>16</v>
      </c>
      <c r="B17" s="10" t="s">
        <v>93</v>
      </c>
      <c r="C17" s="10" t="str">
        <f>"20230100405"</f>
        <v>20230100405</v>
      </c>
      <c r="D17" s="10">
        <v>8</v>
      </c>
      <c r="E17" s="10">
        <v>78.94</v>
      </c>
    </row>
    <row r="18" s="7" customFormat="1" ht="30" customHeight="1" spans="1:5">
      <c r="A18" s="9">
        <v>17</v>
      </c>
      <c r="B18" s="10" t="s">
        <v>94</v>
      </c>
      <c r="C18" s="10" t="str">
        <f>"20230100402"</f>
        <v>20230100402</v>
      </c>
      <c r="D18" s="10">
        <v>9</v>
      </c>
      <c r="E18" s="10">
        <v>83.32</v>
      </c>
    </row>
    <row r="19" s="7" customFormat="1" ht="30" customHeight="1" spans="1:5">
      <c r="A19" s="9">
        <v>18</v>
      </c>
      <c r="B19" s="10" t="s">
        <v>95</v>
      </c>
      <c r="C19" s="10" t="str">
        <f>"20230100326"</f>
        <v>20230100326</v>
      </c>
      <c r="D19" s="10">
        <v>5</v>
      </c>
      <c r="E19" s="10">
        <v>80.38</v>
      </c>
    </row>
    <row r="20" s="7" customFormat="1" ht="30" customHeight="1" spans="1:5">
      <c r="A20" s="9">
        <v>19</v>
      </c>
      <c r="B20" s="10" t="s">
        <v>96</v>
      </c>
      <c r="C20" s="10" t="str">
        <f>"20230101227"</f>
        <v>20230101227</v>
      </c>
      <c r="D20" s="10">
        <v>2</v>
      </c>
      <c r="E20" s="10">
        <v>82.94</v>
      </c>
    </row>
    <row r="21" s="7" customFormat="1" ht="30" customHeight="1" spans="1:5">
      <c r="A21" s="9">
        <v>20</v>
      </c>
      <c r="B21" s="10" t="s">
        <v>97</v>
      </c>
      <c r="C21" s="10" t="str">
        <f>"20230101225"</f>
        <v>20230101225</v>
      </c>
      <c r="D21" s="10">
        <v>3</v>
      </c>
      <c r="E21" s="10">
        <v>76.34</v>
      </c>
    </row>
    <row r="22" s="7" customFormat="1" ht="30" customHeight="1" spans="1:5">
      <c r="A22" s="9">
        <v>21</v>
      </c>
      <c r="B22" s="10" t="s">
        <v>98</v>
      </c>
      <c r="C22" s="10" t="str">
        <f>"20230101228"</f>
        <v>20230101228</v>
      </c>
      <c r="D22" s="10">
        <v>1</v>
      </c>
      <c r="E22" s="10">
        <v>79.24</v>
      </c>
    </row>
  </sheetData>
  <sortState ref="A2:E22">
    <sortCondition ref="A2"/>
  </sortState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7" workbookViewId="0">
      <selection activeCell="A1" sqref="A1:E25"/>
    </sheetView>
  </sheetViews>
  <sheetFormatPr defaultColWidth="9" defaultRowHeight="13.5" outlineLevelCol="4"/>
  <cols>
    <col min="1" max="1" width="9" style="8"/>
    <col min="2" max="2" width="13.5" style="8" customWidth="1"/>
    <col min="3" max="3" width="21.375" style="8" customWidth="1"/>
    <col min="4" max="4" width="17.125" style="8" customWidth="1"/>
    <col min="5" max="5" width="18.375" style="8" customWidth="1"/>
    <col min="6" max="16384" width="9" style="8"/>
  </cols>
  <sheetData>
    <row r="1" ht="28" customHeight="1" spans="1:5">
      <c r="A1" s="15" t="s">
        <v>0</v>
      </c>
      <c r="B1" s="16" t="s">
        <v>1</v>
      </c>
      <c r="C1" s="16" t="s">
        <v>2</v>
      </c>
      <c r="D1" s="17" t="s">
        <v>3</v>
      </c>
      <c r="E1" s="3" t="s">
        <v>4</v>
      </c>
    </row>
    <row r="2" s="7" customFormat="1" ht="28" customHeight="1" spans="1:5">
      <c r="A2" s="9">
        <v>1</v>
      </c>
      <c r="B2" s="10" t="s">
        <v>99</v>
      </c>
      <c r="C2" s="10" t="str">
        <f>"20230100127"</f>
        <v>20230100127</v>
      </c>
      <c r="D2" s="10">
        <v>7</v>
      </c>
      <c r="E2" s="10">
        <v>79.26</v>
      </c>
    </row>
    <row r="3" s="7" customFormat="1" ht="28" customHeight="1" spans="1:5">
      <c r="A3" s="9">
        <v>2</v>
      </c>
      <c r="B3" s="10" t="s">
        <v>100</v>
      </c>
      <c r="C3" s="10" t="str">
        <f>"20230100128"</f>
        <v>20230100128</v>
      </c>
      <c r="D3" s="10">
        <v>4</v>
      </c>
      <c r="E3" s="10">
        <v>77.04</v>
      </c>
    </row>
    <row r="4" s="7" customFormat="1" ht="28" customHeight="1" spans="1:5">
      <c r="A4" s="9">
        <v>3</v>
      </c>
      <c r="B4" s="10" t="s">
        <v>101</v>
      </c>
      <c r="C4" s="10" t="str">
        <f>"20230100126"</f>
        <v>20230100126</v>
      </c>
      <c r="D4" s="10">
        <v>8</v>
      </c>
      <c r="E4" s="10">
        <v>76.34</v>
      </c>
    </row>
    <row r="5" s="7" customFormat="1" ht="28" customHeight="1" spans="1:5">
      <c r="A5" s="9">
        <v>4</v>
      </c>
      <c r="B5" s="10" t="s">
        <v>102</v>
      </c>
      <c r="C5" s="10" t="str">
        <f>"20230100816"</f>
        <v>20230100816</v>
      </c>
      <c r="D5" s="10">
        <v>21</v>
      </c>
      <c r="E5" s="10">
        <v>76.84</v>
      </c>
    </row>
    <row r="6" s="7" customFormat="1" ht="28" customHeight="1" spans="1:5">
      <c r="A6" s="9">
        <v>5</v>
      </c>
      <c r="B6" s="10" t="s">
        <v>103</v>
      </c>
      <c r="C6" s="10" t="str">
        <f>"20230100908"</f>
        <v>20230100908</v>
      </c>
      <c r="D6" s="10">
        <v>13</v>
      </c>
      <c r="E6" s="10">
        <v>84.02</v>
      </c>
    </row>
    <row r="7" s="7" customFormat="1" ht="28" customHeight="1" spans="1:5">
      <c r="A7" s="9">
        <v>6</v>
      </c>
      <c r="B7" s="10" t="s">
        <v>104</v>
      </c>
      <c r="C7" s="10" t="str">
        <f>"20230100828"</f>
        <v>20230100828</v>
      </c>
      <c r="D7" s="10">
        <v>2</v>
      </c>
      <c r="E7" s="10">
        <v>80.68</v>
      </c>
    </row>
    <row r="8" s="7" customFormat="1" ht="28" customHeight="1" spans="1:5">
      <c r="A8" s="9">
        <v>7</v>
      </c>
      <c r="B8" s="10" t="s">
        <v>105</v>
      </c>
      <c r="C8" s="10" t="str">
        <f>"20230100902"</f>
        <v>20230100902</v>
      </c>
      <c r="D8" s="10">
        <v>19</v>
      </c>
      <c r="E8" s="10">
        <v>84.4</v>
      </c>
    </row>
    <row r="9" s="7" customFormat="1" ht="28" customHeight="1" spans="1:5">
      <c r="A9" s="9">
        <v>8</v>
      </c>
      <c r="B9" s="10" t="s">
        <v>106</v>
      </c>
      <c r="C9" s="10" t="str">
        <f>"20230100823"</f>
        <v>20230100823</v>
      </c>
      <c r="D9" s="10">
        <v>3</v>
      </c>
      <c r="E9" s="10">
        <v>76.02</v>
      </c>
    </row>
    <row r="10" s="7" customFormat="1" ht="28" customHeight="1" spans="1:5">
      <c r="A10" s="9">
        <v>9</v>
      </c>
      <c r="B10" s="10" t="s">
        <v>107</v>
      </c>
      <c r="C10" s="10" t="str">
        <f>"20230100827"</f>
        <v>20230100827</v>
      </c>
      <c r="D10" s="10">
        <v>16</v>
      </c>
      <c r="E10" s="10">
        <v>79.04</v>
      </c>
    </row>
    <row r="11" s="7" customFormat="1" ht="28" customHeight="1" spans="1:5">
      <c r="A11" s="9">
        <v>10</v>
      </c>
      <c r="B11" s="10" t="s">
        <v>108</v>
      </c>
      <c r="C11" s="10" t="str">
        <f>"20230100811"</f>
        <v>20230100811</v>
      </c>
      <c r="D11" s="10">
        <v>9</v>
      </c>
      <c r="E11" s="10">
        <v>76.78</v>
      </c>
    </row>
    <row r="12" s="7" customFormat="1" ht="28" customHeight="1" spans="1:5">
      <c r="A12" s="9">
        <v>11</v>
      </c>
      <c r="B12" s="10" t="s">
        <v>109</v>
      </c>
      <c r="C12" s="10" t="str">
        <f>"20230100822"</f>
        <v>20230100822</v>
      </c>
      <c r="D12" s="10" t="s">
        <v>53</v>
      </c>
      <c r="E12" s="10" t="s">
        <v>53</v>
      </c>
    </row>
    <row r="13" s="7" customFormat="1" ht="28" customHeight="1" spans="1:5">
      <c r="A13" s="9">
        <v>12</v>
      </c>
      <c r="B13" s="10" t="s">
        <v>110</v>
      </c>
      <c r="C13" s="10" t="str">
        <f>"20230100821"</f>
        <v>20230100821</v>
      </c>
      <c r="D13" s="10">
        <v>20</v>
      </c>
      <c r="E13" s="10">
        <v>77.58</v>
      </c>
    </row>
    <row r="14" s="7" customFormat="1" ht="28" customHeight="1" spans="1:5">
      <c r="A14" s="9">
        <v>13</v>
      </c>
      <c r="B14" s="10" t="s">
        <v>111</v>
      </c>
      <c r="C14" s="10" t="str">
        <f>"20230101522"</f>
        <v>20230101522</v>
      </c>
      <c r="D14" s="10">
        <v>10</v>
      </c>
      <c r="E14" s="10">
        <v>80.16</v>
      </c>
    </row>
    <row r="15" s="7" customFormat="1" ht="28" customHeight="1" spans="1:5">
      <c r="A15" s="9">
        <v>14</v>
      </c>
      <c r="B15" s="10" t="s">
        <v>112</v>
      </c>
      <c r="C15" s="10" t="str">
        <f>"20230101513"</f>
        <v>20230101513</v>
      </c>
      <c r="D15" s="10">
        <v>23</v>
      </c>
      <c r="E15" s="10">
        <v>81.48</v>
      </c>
    </row>
    <row r="16" s="7" customFormat="1" ht="28" customHeight="1" spans="1:5">
      <c r="A16" s="9">
        <v>15</v>
      </c>
      <c r="B16" s="10" t="s">
        <v>113</v>
      </c>
      <c r="C16" s="10" t="str">
        <f>"20230101516"</f>
        <v>20230101516</v>
      </c>
      <c r="D16" s="10">
        <v>1</v>
      </c>
      <c r="E16" s="10">
        <v>78.04</v>
      </c>
    </row>
    <row r="17" s="7" customFormat="1" ht="28" customHeight="1" spans="1:5">
      <c r="A17" s="9">
        <v>16</v>
      </c>
      <c r="B17" s="10" t="s">
        <v>114</v>
      </c>
      <c r="C17" s="10" t="str">
        <f>"20230101022"</f>
        <v>20230101022</v>
      </c>
      <c r="D17" s="10">
        <v>6</v>
      </c>
      <c r="E17" s="10">
        <v>81.28</v>
      </c>
    </row>
    <row r="18" s="7" customFormat="1" ht="28" customHeight="1" spans="1:5">
      <c r="A18" s="9">
        <v>17</v>
      </c>
      <c r="B18" s="10" t="s">
        <v>115</v>
      </c>
      <c r="C18" s="10" t="str">
        <f>"20230101030"</f>
        <v>20230101030</v>
      </c>
      <c r="D18" s="10">
        <v>11</v>
      </c>
      <c r="E18" s="10">
        <v>79.68</v>
      </c>
    </row>
    <row r="19" s="7" customFormat="1" ht="28" customHeight="1" spans="1:5">
      <c r="A19" s="9">
        <v>18</v>
      </c>
      <c r="B19" s="10" t="s">
        <v>116</v>
      </c>
      <c r="C19" s="10" t="str">
        <f>"20230101023"</f>
        <v>20230101023</v>
      </c>
      <c r="D19" s="10">
        <v>14</v>
      </c>
      <c r="E19" s="10">
        <v>78.44</v>
      </c>
    </row>
    <row r="20" s="7" customFormat="1" ht="28" customHeight="1" spans="1:5">
      <c r="A20" s="9">
        <v>19</v>
      </c>
      <c r="B20" s="10" t="s">
        <v>117</v>
      </c>
      <c r="C20" s="10" t="str">
        <f>"20230101115"</f>
        <v>20230101115</v>
      </c>
      <c r="D20" s="10">
        <v>22</v>
      </c>
      <c r="E20" s="10">
        <v>81.44</v>
      </c>
    </row>
    <row r="21" s="7" customFormat="1" ht="28" customHeight="1" spans="1:5">
      <c r="A21" s="9">
        <v>20</v>
      </c>
      <c r="B21" s="10" t="s">
        <v>118</v>
      </c>
      <c r="C21" s="10" t="str">
        <f>"20230101028"</f>
        <v>20230101028</v>
      </c>
      <c r="D21" s="10">
        <v>12</v>
      </c>
      <c r="E21" s="10">
        <v>83.32</v>
      </c>
    </row>
    <row r="22" s="7" customFormat="1" ht="28" customHeight="1" spans="1:5">
      <c r="A22" s="9">
        <v>21</v>
      </c>
      <c r="B22" s="10" t="s">
        <v>119</v>
      </c>
      <c r="C22" s="10" t="str">
        <f>"20230101019"</f>
        <v>20230101019</v>
      </c>
      <c r="D22" s="10">
        <v>15</v>
      </c>
      <c r="E22" s="10">
        <v>77.3</v>
      </c>
    </row>
    <row r="23" s="7" customFormat="1" ht="28" customHeight="1" spans="1:5">
      <c r="A23" s="9">
        <v>22</v>
      </c>
      <c r="B23" s="10" t="s">
        <v>120</v>
      </c>
      <c r="C23" s="10" t="str">
        <f>"20230101116"</f>
        <v>20230101116</v>
      </c>
      <c r="D23" s="10">
        <v>17</v>
      </c>
      <c r="E23" s="10">
        <v>75.44</v>
      </c>
    </row>
    <row r="24" s="7" customFormat="1" ht="28" customHeight="1" spans="1:5">
      <c r="A24" s="9">
        <v>23</v>
      </c>
      <c r="B24" s="10" t="s">
        <v>121</v>
      </c>
      <c r="C24" s="10" t="str">
        <f>"20230101016"</f>
        <v>20230101016</v>
      </c>
      <c r="D24" s="10">
        <v>18</v>
      </c>
      <c r="E24" s="10">
        <v>77.68</v>
      </c>
    </row>
    <row r="25" s="7" customFormat="1" ht="28" customHeight="1" spans="1:5">
      <c r="A25" s="9">
        <v>24</v>
      </c>
      <c r="B25" s="10" t="s">
        <v>122</v>
      </c>
      <c r="C25" s="10" t="str">
        <f>"20230101029"</f>
        <v>20230101029</v>
      </c>
      <c r="D25" s="10">
        <v>5</v>
      </c>
      <c r="E25" s="10">
        <v>77.28</v>
      </c>
    </row>
  </sheetData>
  <sortState ref="A2:E25">
    <sortCondition ref="A2"/>
  </sortState>
  <pageMargins left="0.75" right="0.75" top="0.275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9" workbookViewId="0">
      <selection activeCell="G5" sqref="G5"/>
    </sheetView>
  </sheetViews>
  <sheetFormatPr defaultColWidth="9" defaultRowHeight="13.5" outlineLevelCol="4"/>
  <cols>
    <col min="1" max="1" width="9" style="13"/>
    <col min="2" max="2" width="14.75" style="13" customWidth="1"/>
    <col min="3" max="3" width="22.375" style="13" customWidth="1"/>
    <col min="4" max="4" width="9.5" style="13" customWidth="1"/>
    <col min="5" max="5" width="19.875" style="13" customWidth="1"/>
    <col min="6" max="16384" width="9" style="13"/>
  </cols>
  <sheetData>
    <row r="1" ht="30" customHeight="1" spans="1:5">
      <c r="A1" s="10" t="s">
        <v>0</v>
      </c>
      <c r="B1" s="14" t="s">
        <v>1</v>
      </c>
      <c r="C1" s="14" t="s">
        <v>2</v>
      </c>
      <c r="D1" s="10" t="s">
        <v>3</v>
      </c>
      <c r="E1" s="10" t="s">
        <v>4</v>
      </c>
    </row>
    <row r="2" s="11" customFormat="1" ht="30" customHeight="1" spans="1:5">
      <c r="A2" s="10">
        <v>1</v>
      </c>
      <c r="B2" s="14" t="s">
        <v>123</v>
      </c>
      <c r="C2" s="14" t="str">
        <f>"20230101722"</f>
        <v>20230101722</v>
      </c>
      <c r="D2" s="10">
        <v>15</v>
      </c>
      <c r="E2" s="10">
        <v>81.72</v>
      </c>
    </row>
    <row r="3" s="11" customFormat="1" ht="30" customHeight="1" spans="1:5">
      <c r="A3" s="10">
        <v>2</v>
      </c>
      <c r="B3" s="14" t="s">
        <v>124</v>
      </c>
      <c r="C3" s="14" t="str">
        <f>"20230101725"</f>
        <v>20230101725</v>
      </c>
      <c r="D3" s="10">
        <v>11</v>
      </c>
      <c r="E3" s="10">
        <v>84.4</v>
      </c>
    </row>
    <row r="4" s="11" customFormat="1" ht="30" customHeight="1" spans="1:5">
      <c r="A4" s="10">
        <v>3</v>
      </c>
      <c r="B4" s="14" t="s">
        <v>125</v>
      </c>
      <c r="C4" s="14" t="str">
        <f>"20230101803"</f>
        <v>20230101803</v>
      </c>
      <c r="D4" s="10">
        <v>8</v>
      </c>
      <c r="E4" s="10">
        <v>79.8</v>
      </c>
    </row>
    <row r="5" s="11" customFormat="1" ht="30" customHeight="1" spans="1:5">
      <c r="A5" s="10">
        <v>4</v>
      </c>
      <c r="B5" s="14" t="s">
        <v>126</v>
      </c>
      <c r="C5" s="14" t="str">
        <f>"20230101812"</f>
        <v>20230101812</v>
      </c>
      <c r="D5" s="10">
        <v>1</v>
      </c>
      <c r="E5" s="10">
        <v>84.43</v>
      </c>
    </row>
    <row r="6" s="11" customFormat="1" ht="30" customHeight="1" spans="1:5">
      <c r="A6" s="10">
        <v>5</v>
      </c>
      <c r="B6" s="14" t="s">
        <v>127</v>
      </c>
      <c r="C6" s="14" t="str">
        <f>"20230101729"</f>
        <v>20230101729</v>
      </c>
      <c r="D6" s="10">
        <v>9</v>
      </c>
      <c r="E6" s="10">
        <v>80.72</v>
      </c>
    </row>
    <row r="7" s="11" customFormat="1" ht="30" customHeight="1" spans="1:5">
      <c r="A7" s="10">
        <v>6</v>
      </c>
      <c r="B7" s="14" t="s">
        <v>128</v>
      </c>
      <c r="C7" s="14" t="str">
        <f>"20230101806"</f>
        <v>20230101806</v>
      </c>
      <c r="D7" s="10" t="s">
        <v>53</v>
      </c>
      <c r="E7" s="10" t="s">
        <v>53</v>
      </c>
    </row>
    <row r="8" s="11" customFormat="1" ht="30" customHeight="1" spans="1:5">
      <c r="A8" s="10">
        <v>7</v>
      </c>
      <c r="B8" s="10" t="s">
        <v>129</v>
      </c>
      <c r="C8" s="10" t="str">
        <f>"20230102321"</f>
        <v>20230102321</v>
      </c>
      <c r="D8" s="10">
        <v>18</v>
      </c>
      <c r="E8" s="10">
        <v>78</v>
      </c>
    </row>
    <row r="9" s="11" customFormat="1" ht="30" customHeight="1" spans="1:5">
      <c r="A9" s="10">
        <v>8</v>
      </c>
      <c r="B9" s="10" t="s">
        <v>130</v>
      </c>
      <c r="C9" s="10" t="str">
        <f>"20230102326"</f>
        <v>20230102326</v>
      </c>
      <c r="D9" s="10">
        <v>3</v>
      </c>
      <c r="E9" s="10">
        <v>80.72</v>
      </c>
    </row>
    <row r="10" s="11" customFormat="1" ht="30" customHeight="1" spans="1:5">
      <c r="A10" s="10">
        <v>9</v>
      </c>
      <c r="B10" s="10" t="s">
        <v>131</v>
      </c>
      <c r="C10" s="10" t="str">
        <f>"20230102322"</f>
        <v>20230102322</v>
      </c>
      <c r="D10" s="10">
        <v>10</v>
      </c>
      <c r="E10" s="10">
        <v>78.04</v>
      </c>
    </row>
    <row r="11" s="12" customFormat="1" ht="30" customHeight="1" spans="1:5">
      <c r="A11" s="10">
        <v>10</v>
      </c>
      <c r="B11" s="14" t="s">
        <v>132</v>
      </c>
      <c r="C11" s="14" t="str">
        <f>"20230101322"</f>
        <v>20230101322</v>
      </c>
      <c r="D11" s="14" t="s">
        <v>53</v>
      </c>
      <c r="E11" s="14" t="s">
        <v>53</v>
      </c>
    </row>
    <row r="12" s="12" customFormat="1" ht="30" customHeight="1" spans="1:5">
      <c r="A12" s="10">
        <v>11</v>
      </c>
      <c r="B12" s="14" t="s">
        <v>133</v>
      </c>
      <c r="C12" s="14" t="str">
        <f>"20230101424"</f>
        <v>20230101424</v>
      </c>
      <c r="D12" s="14">
        <v>4</v>
      </c>
      <c r="E12" s="14">
        <v>79.64</v>
      </c>
    </row>
    <row r="13" s="12" customFormat="1" ht="30" customHeight="1" spans="1:5">
      <c r="A13" s="10">
        <v>12</v>
      </c>
      <c r="B13" s="14" t="s">
        <v>134</v>
      </c>
      <c r="C13" s="14" t="str">
        <f>"20230101412"</f>
        <v>20230101412</v>
      </c>
      <c r="D13" s="14">
        <v>19</v>
      </c>
      <c r="E13" s="14">
        <v>79.52</v>
      </c>
    </row>
    <row r="14" s="12" customFormat="1" ht="30" customHeight="1" spans="1:5">
      <c r="A14" s="10">
        <v>13</v>
      </c>
      <c r="B14" s="14" t="s">
        <v>135</v>
      </c>
      <c r="C14" s="14" t="str">
        <f>"20230101410"</f>
        <v>20230101410</v>
      </c>
      <c r="D14" s="14">
        <v>13</v>
      </c>
      <c r="E14" s="14">
        <v>80.48</v>
      </c>
    </row>
    <row r="15" s="12" customFormat="1" ht="30" customHeight="1" spans="1:5">
      <c r="A15" s="10">
        <v>14</v>
      </c>
      <c r="B15" s="14" t="s">
        <v>136</v>
      </c>
      <c r="C15" s="14" t="str">
        <f>"20230101422"</f>
        <v>20230101422</v>
      </c>
      <c r="D15" s="14">
        <v>6</v>
      </c>
      <c r="E15" s="14">
        <v>80.58</v>
      </c>
    </row>
    <row r="16" s="12" customFormat="1" ht="30" customHeight="1" spans="1:5">
      <c r="A16" s="10">
        <v>15</v>
      </c>
      <c r="B16" s="14" t="s">
        <v>137</v>
      </c>
      <c r="C16" s="14" t="str">
        <f>"20230101501"</f>
        <v>20230101501</v>
      </c>
      <c r="D16" s="14">
        <v>16</v>
      </c>
      <c r="E16" s="14">
        <v>81.38</v>
      </c>
    </row>
    <row r="17" s="12" customFormat="1" ht="30" customHeight="1" spans="1:5">
      <c r="A17" s="10">
        <v>16</v>
      </c>
      <c r="B17" s="14" t="s">
        <v>138</v>
      </c>
      <c r="C17" s="14" t="str">
        <f>"20230101327"</f>
        <v>20230101327</v>
      </c>
      <c r="D17" s="14">
        <v>7</v>
      </c>
      <c r="E17" s="14">
        <v>81.1</v>
      </c>
    </row>
    <row r="18" s="12" customFormat="1" ht="30" customHeight="1" spans="1:5">
      <c r="A18" s="10">
        <v>17</v>
      </c>
      <c r="B18" s="14" t="s">
        <v>139</v>
      </c>
      <c r="C18" s="14" t="str">
        <f>"20230101330"</f>
        <v>20230101330</v>
      </c>
      <c r="D18" s="14">
        <v>2</v>
      </c>
      <c r="E18" s="14">
        <v>78.58</v>
      </c>
    </row>
    <row r="19" s="12" customFormat="1" ht="30" customHeight="1" spans="1:5">
      <c r="A19" s="10">
        <v>18</v>
      </c>
      <c r="B19" s="14" t="s">
        <v>140</v>
      </c>
      <c r="C19" s="14" t="str">
        <f>"20230101404"</f>
        <v>20230101404</v>
      </c>
      <c r="D19" s="14">
        <v>5</v>
      </c>
      <c r="E19" s="14">
        <v>83.34</v>
      </c>
    </row>
    <row r="20" s="12" customFormat="1" ht="30" customHeight="1" spans="1:5">
      <c r="A20" s="10">
        <v>19</v>
      </c>
      <c r="B20" s="14" t="s">
        <v>141</v>
      </c>
      <c r="C20" s="14" t="str">
        <f>"20230102107"</f>
        <v>20230102107</v>
      </c>
      <c r="D20" s="14">
        <v>12</v>
      </c>
      <c r="E20" s="14">
        <v>81.16</v>
      </c>
    </row>
    <row r="21" s="12" customFormat="1" ht="30" customHeight="1" spans="1:5">
      <c r="A21" s="10">
        <v>20</v>
      </c>
      <c r="B21" s="14" t="s">
        <v>142</v>
      </c>
      <c r="C21" s="14" t="str">
        <f>"20230102112"</f>
        <v>20230102112</v>
      </c>
      <c r="D21" s="14">
        <v>17</v>
      </c>
      <c r="E21" s="14">
        <v>76.98</v>
      </c>
    </row>
    <row r="22" s="12" customFormat="1" ht="30" customHeight="1" spans="1:5">
      <c r="A22" s="10">
        <v>21</v>
      </c>
      <c r="B22" s="14" t="s">
        <v>143</v>
      </c>
      <c r="C22" s="14" t="str">
        <f>"20230102106"</f>
        <v>20230102106</v>
      </c>
      <c r="D22" s="14">
        <v>14</v>
      </c>
      <c r="E22" s="14">
        <v>78.26</v>
      </c>
    </row>
  </sheetData>
  <sortState ref="A2:E22">
    <sortCondition ref="A2"/>
  </sortState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1" sqref="E1"/>
    </sheetView>
  </sheetViews>
  <sheetFormatPr defaultColWidth="9" defaultRowHeight="13.5" outlineLevelCol="4"/>
  <cols>
    <col min="1" max="1" width="9" style="8"/>
    <col min="2" max="2" width="12.875" style="8" customWidth="1"/>
    <col min="3" max="3" width="22.375" style="8" customWidth="1"/>
    <col min="4" max="4" width="18.5" style="8" customWidth="1"/>
    <col min="5" max="5" width="22.625" style="8" customWidth="1"/>
    <col min="6" max="16384" width="9" style="8"/>
  </cols>
  <sheetData>
    <row r="1" ht="30" customHeight="1" spans="1: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="7" customFormat="1" ht="30" customHeight="1" spans="1:5">
      <c r="A2" s="9">
        <v>1</v>
      </c>
      <c r="B2" s="10" t="s">
        <v>144</v>
      </c>
      <c r="C2" s="10" t="str">
        <f>"20230102004"</f>
        <v>20230102004</v>
      </c>
      <c r="D2" s="10">
        <v>8</v>
      </c>
      <c r="E2" s="10">
        <v>77.06</v>
      </c>
    </row>
    <row r="3" s="7" customFormat="1" ht="30" customHeight="1" spans="1:5">
      <c r="A3" s="9">
        <v>2</v>
      </c>
      <c r="B3" s="10" t="s">
        <v>145</v>
      </c>
      <c r="C3" s="10" t="str">
        <f>"20230101925"</f>
        <v>20230101925</v>
      </c>
      <c r="D3" s="10">
        <v>12</v>
      </c>
      <c r="E3" s="10">
        <v>77.34</v>
      </c>
    </row>
    <row r="4" s="7" customFormat="1" ht="30" customHeight="1" spans="1:5">
      <c r="A4" s="9">
        <v>3</v>
      </c>
      <c r="B4" s="10" t="s">
        <v>146</v>
      </c>
      <c r="C4" s="10" t="str">
        <f>"20230102005"</f>
        <v>20230102005</v>
      </c>
      <c r="D4" s="10">
        <v>6</v>
      </c>
      <c r="E4" s="10">
        <v>75.44</v>
      </c>
    </row>
    <row r="5" s="7" customFormat="1" ht="30" customHeight="1" spans="1:5">
      <c r="A5" s="9">
        <v>4</v>
      </c>
      <c r="B5" s="10" t="s">
        <v>147</v>
      </c>
      <c r="C5" s="10" t="str">
        <f>"20230102018"</f>
        <v>20230102018</v>
      </c>
      <c r="D5" s="10">
        <v>13</v>
      </c>
      <c r="E5" s="10">
        <v>80.98</v>
      </c>
    </row>
    <row r="6" s="7" customFormat="1" ht="30" customHeight="1" spans="1:5">
      <c r="A6" s="9">
        <v>5</v>
      </c>
      <c r="B6" s="10" t="s">
        <v>148</v>
      </c>
      <c r="C6" s="10" t="str">
        <f>"20230102011"</f>
        <v>20230102011</v>
      </c>
      <c r="D6" s="10">
        <v>9</v>
      </c>
      <c r="E6" s="10">
        <v>79.06</v>
      </c>
    </row>
    <row r="7" s="7" customFormat="1" ht="30" customHeight="1" spans="1:5">
      <c r="A7" s="9">
        <v>6</v>
      </c>
      <c r="B7" s="10" t="s">
        <v>149</v>
      </c>
      <c r="C7" s="10" t="str">
        <f>"20230102016"</f>
        <v>20230102016</v>
      </c>
      <c r="D7" s="10">
        <v>11</v>
      </c>
      <c r="E7" s="10">
        <v>78.8</v>
      </c>
    </row>
    <row r="8" s="7" customFormat="1" ht="30" customHeight="1" spans="1:5">
      <c r="A8" s="9">
        <v>7</v>
      </c>
      <c r="B8" s="10" t="s">
        <v>150</v>
      </c>
      <c r="C8" s="10" t="str">
        <f>"20230102027"</f>
        <v>20230102027</v>
      </c>
      <c r="D8" s="10">
        <v>14</v>
      </c>
      <c r="E8" s="10">
        <v>78.14</v>
      </c>
    </row>
    <row r="9" s="7" customFormat="1" ht="30" customHeight="1" spans="1:5">
      <c r="A9" s="9">
        <v>8</v>
      </c>
      <c r="B9" s="10" t="s">
        <v>151</v>
      </c>
      <c r="C9" s="10" t="str">
        <f>"20230102021"</f>
        <v>20230102021</v>
      </c>
      <c r="D9" s="10">
        <v>7</v>
      </c>
      <c r="E9" s="10">
        <v>77.44</v>
      </c>
    </row>
    <row r="10" s="7" customFormat="1" ht="30" customHeight="1" spans="1:5">
      <c r="A10" s="9">
        <v>9</v>
      </c>
      <c r="B10" s="10" t="s">
        <v>152</v>
      </c>
      <c r="C10" s="10" t="str">
        <f>"20230102013"</f>
        <v>20230102013</v>
      </c>
      <c r="D10" s="10" t="s">
        <v>53</v>
      </c>
      <c r="E10" s="10" t="s">
        <v>53</v>
      </c>
    </row>
    <row r="11" s="7" customFormat="1" ht="30" customHeight="1" spans="1:5">
      <c r="A11" s="9">
        <v>10</v>
      </c>
      <c r="B11" s="10" t="s">
        <v>153</v>
      </c>
      <c r="C11" s="10" t="str">
        <f>"20230102104"</f>
        <v>20230102104</v>
      </c>
      <c r="D11" s="10" t="s">
        <v>53</v>
      </c>
      <c r="E11" s="10" t="s">
        <v>53</v>
      </c>
    </row>
    <row r="12" s="7" customFormat="1" ht="30" customHeight="1" spans="1:5">
      <c r="A12" s="9">
        <v>11</v>
      </c>
      <c r="B12" s="10" t="s">
        <v>154</v>
      </c>
      <c r="C12" s="10" t="str">
        <f>"20230102029"</f>
        <v>20230102029</v>
      </c>
      <c r="D12" s="10">
        <v>4</v>
      </c>
      <c r="E12" s="10">
        <v>81.82</v>
      </c>
    </row>
    <row r="13" s="7" customFormat="1" ht="30" customHeight="1" spans="1:5">
      <c r="A13" s="9">
        <v>12</v>
      </c>
      <c r="B13" s="10" t="s">
        <v>155</v>
      </c>
      <c r="C13" s="10" t="str">
        <f>"20230102103"</f>
        <v>20230102103</v>
      </c>
      <c r="D13" s="10">
        <v>5</v>
      </c>
      <c r="E13" s="10">
        <v>77.62</v>
      </c>
    </row>
    <row r="14" s="7" customFormat="1" ht="30" customHeight="1" spans="1:5">
      <c r="A14" s="9">
        <v>13</v>
      </c>
      <c r="B14" s="10" t="s">
        <v>156</v>
      </c>
      <c r="C14" s="10" t="str">
        <f>"20230102101"</f>
        <v>20230102101</v>
      </c>
      <c r="D14" s="10" t="s">
        <v>53</v>
      </c>
      <c r="E14" s="10" t="s">
        <v>53</v>
      </c>
    </row>
    <row r="15" s="7" customFormat="1" ht="30" customHeight="1" spans="1:5">
      <c r="A15" s="9">
        <v>14</v>
      </c>
      <c r="B15" s="10" t="s">
        <v>157</v>
      </c>
      <c r="C15" s="10" t="str">
        <f>"20230102130"</f>
        <v>20230102130</v>
      </c>
      <c r="D15" s="10">
        <v>3</v>
      </c>
      <c r="E15" s="10">
        <v>78.34</v>
      </c>
    </row>
    <row r="16" s="7" customFormat="1" ht="30" customHeight="1" spans="1:5">
      <c r="A16" s="9">
        <v>15</v>
      </c>
      <c r="B16" s="10" t="s">
        <v>158</v>
      </c>
      <c r="C16" s="10" t="str">
        <f>"20230102225"</f>
        <v>20230102225</v>
      </c>
      <c r="D16" s="10">
        <v>17</v>
      </c>
      <c r="E16" s="10">
        <v>82.88</v>
      </c>
    </row>
    <row r="17" s="7" customFormat="1" ht="30" customHeight="1" spans="1:5">
      <c r="A17" s="9">
        <v>16</v>
      </c>
      <c r="B17" s="10" t="s">
        <v>159</v>
      </c>
      <c r="C17" s="10" t="str">
        <f>"20230102215"</f>
        <v>20230102215</v>
      </c>
      <c r="D17" s="10">
        <v>15</v>
      </c>
      <c r="E17" s="10">
        <v>81.1</v>
      </c>
    </row>
    <row r="18" s="7" customFormat="1" ht="30" customHeight="1" spans="1:5">
      <c r="A18" s="9">
        <v>17</v>
      </c>
      <c r="B18" s="10" t="s">
        <v>160</v>
      </c>
      <c r="C18" s="10" t="str">
        <f>"20230102228"</f>
        <v>20230102228</v>
      </c>
      <c r="D18" s="10" t="s">
        <v>53</v>
      </c>
      <c r="E18" s="10" t="s">
        <v>53</v>
      </c>
    </row>
    <row r="19" s="7" customFormat="1" ht="30" customHeight="1" spans="1:5">
      <c r="A19" s="9">
        <v>18</v>
      </c>
      <c r="B19" s="10" t="s">
        <v>161</v>
      </c>
      <c r="C19" s="10" t="str">
        <f>"20230102227"</f>
        <v>20230102227</v>
      </c>
      <c r="D19" s="10">
        <v>10</v>
      </c>
      <c r="E19" s="10">
        <v>80.3</v>
      </c>
    </row>
    <row r="20" s="7" customFormat="1" ht="30" customHeight="1" spans="1:5">
      <c r="A20" s="9">
        <v>19</v>
      </c>
      <c r="B20" s="10" t="s">
        <v>162</v>
      </c>
      <c r="C20" s="10" t="str">
        <f>"20230102213"</f>
        <v>20230102213</v>
      </c>
      <c r="D20" s="10">
        <v>1</v>
      </c>
      <c r="E20" s="10">
        <v>77.42</v>
      </c>
    </row>
    <row r="21" s="7" customFormat="1" ht="30" customHeight="1" spans="1:5">
      <c r="A21" s="9">
        <v>20</v>
      </c>
      <c r="B21" s="10" t="s">
        <v>163</v>
      </c>
      <c r="C21" s="10" t="str">
        <f>"20230102113"</f>
        <v>20230102113</v>
      </c>
      <c r="D21" s="10">
        <v>16</v>
      </c>
      <c r="E21" s="10">
        <v>78.76</v>
      </c>
    </row>
    <row r="22" s="7" customFormat="1" ht="30" customHeight="1" spans="1:5">
      <c r="A22" s="9">
        <v>21</v>
      </c>
      <c r="B22" s="10" t="s">
        <v>164</v>
      </c>
      <c r="C22" s="10" t="str">
        <f>"20230102207"</f>
        <v>20230102207</v>
      </c>
      <c r="D22" s="10" t="s">
        <v>53</v>
      </c>
      <c r="E22" s="10" t="s">
        <v>53</v>
      </c>
    </row>
    <row r="23" s="7" customFormat="1" ht="30" customHeight="1" spans="1:5">
      <c r="A23" s="9">
        <v>22</v>
      </c>
      <c r="B23" s="10" t="s">
        <v>165</v>
      </c>
      <c r="C23" s="10" t="str">
        <f>"20230102203"</f>
        <v>20230102203</v>
      </c>
      <c r="D23" s="10">
        <v>2</v>
      </c>
      <c r="E23" s="10">
        <v>79.56</v>
      </c>
    </row>
  </sheetData>
  <sortState ref="A2:E23">
    <sortCondition ref="A2"/>
  </sortState>
  <pageMargins left="0.75" right="0.75" top="0.275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1" sqref="E1"/>
    </sheetView>
  </sheetViews>
  <sheetFormatPr defaultColWidth="9" defaultRowHeight="20.25" outlineLevelCol="4"/>
  <cols>
    <col min="1" max="1" width="9" style="2"/>
    <col min="2" max="2" width="13.25" style="2" customWidth="1"/>
    <col min="3" max="3" width="22.375" style="2" customWidth="1"/>
    <col min="4" max="4" width="16.625" style="2" customWidth="1"/>
    <col min="5" max="5" width="29.3083333333333" style="2" customWidth="1"/>
    <col min="6" max="16384" width="9" style="2"/>
  </cols>
  <sheetData>
    <row r="1" ht="35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35" customHeight="1" spans="1:5">
      <c r="A2" s="3">
        <v>1</v>
      </c>
      <c r="B2" s="3" t="s">
        <v>166</v>
      </c>
      <c r="C2" s="3" t="str">
        <f>"20230104124"</f>
        <v>20230104124</v>
      </c>
      <c r="D2" s="3">
        <v>13</v>
      </c>
      <c r="E2" s="3">
        <v>80.08</v>
      </c>
    </row>
    <row r="3" s="2" customFormat="1" ht="35" customHeight="1" spans="1:5">
      <c r="A3" s="3">
        <v>2</v>
      </c>
      <c r="B3" s="3" t="s">
        <v>167</v>
      </c>
      <c r="C3" s="3" t="str">
        <f>"20230104203"</f>
        <v>20230104203</v>
      </c>
      <c r="D3" s="3">
        <v>7</v>
      </c>
      <c r="E3" s="3">
        <v>76.9</v>
      </c>
    </row>
    <row r="4" s="2" customFormat="1" ht="35" customHeight="1" spans="1:5">
      <c r="A4" s="3">
        <v>3</v>
      </c>
      <c r="B4" s="3" t="s">
        <v>168</v>
      </c>
      <c r="C4" s="3" t="str">
        <f>"20230104202"</f>
        <v>20230104202</v>
      </c>
      <c r="D4" s="3">
        <v>1</v>
      </c>
      <c r="E4" s="3">
        <v>81.54</v>
      </c>
    </row>
    <row r="5" s="2" customFormat="1" ht="35" customHeight="1" spans="1:5">
      <c r="A5" s="3">
        <v>4</v>
      </c>
      <c r="B5" s="3" t="s">
        <v>169</v>
      </c>
      <c r="C5" s="3" t="str">
        <f>"20230104113"</f>
        <v>20230104113</v>
      </c>
      <c r="D5" s="3">
        <v>15</v>
      </c>
      <c r="E5" s="3">
        <v>77.7</v>
      </c>
    </row>
    <row r="6" s="2" customFormat="1" ht="35" customHeight="1" spans="1:5">
      <c r="A6" s="3">
        <v>5</v>
      </c>
      <c r="B6" s="3" t="s">
        <v>170</v>
      </c>
      <c r="C6" s="3" t="str">
        <f>"20230104121"</f>
        <v>20230104121</v>
      </c>
      <c r="D6" s="3">
        <v>9</v>
      </c>
      <c r="E6" s="3">
        <v>79.24</v>
      </c>
    </row>
    <row r="7" s="2" customFormat="1" ht="35" customHeight="1" spans="1:5">
      <c r="A7" s="3">
        <v>6</v>
      </c>
      <c r="B7" s="3" t="s">
        <v>171</v>
      </c>
      <c r="C7" s="3" t="str">
        <f>"20230104104"</f>
        <v>20230104104</v>
      </c>
      <c r="D7" s="3">
        <v>4</v>
      </c>
      <c r="E7" s="3">
        <v>80.54</v>
      </c>
    </row>
    <row r="8" s="2" customFormat="1" ht="35" customHeight="1" spans="1:5">
      <c r="A8" s="3">
        <v>7</v>
      </c>
      <c r="B8" s="3" t="s">
        <v>172</v>
      </c>
      <c r="C8" s="3" t="str">
        <f>"20230104024"</f>
        <v>20230104024</v>
      </c>
      <c r="D8" s="3">
        <v>16</v>
      </c>
      <c r="E8" s="3">
        <v>83.1</v>
      </c>
    </row>
    <row r="9" s="2" customFormat="1" ht="35" customHeight="1" spans="1:5">
      <c r="A9" s="3">
        <v>8</v>
      </c>
      <c r="B9" s="3" t="s">
        <v>173</v>
      </c>
      <c r="C9" s="3" t="str">
        <f>"20230104211"</f>
        <v>20230104211</v>
      </c>
      <c r="D9" s="3">
        <v>3</v>
      </c>
      <c r="E9" s="3">
        <v>79.46</v>
      </c>
    </row>
    <row r="10" s="2" customFormat="1" ht="35" customHeight="1" spans="1:5">
      <c r="A10" s="3">
        <v>9</v>
      </c>
      <c r="B10" s="3" t="s">
        <v>174</v>
      </c>
      <c r="C10" s="3" t="str">
        <f>"20230108426"</f>
        <v>20230108426</v>
      </c>
      <c r="D10" s="3">
        <v>11</v>
      </c>
      <c r="E10" s="3">
        <v>80.49</v>
      </c>
    </row>
    <row r="11" s="2" customFormat="1" ht="35" customHeight="1" spans="1:5">
      <c r="A11" s="3">
        <v>10</v>
      </c>
      <c r="B11" s="3" t="s">
        <v>175</v>
      </c>
      <c r="C11" s="3" t="str">
        <f>"20230106518"</f>
        <v>20230106518</v>
      </c>
      <c r="D11" s="3">
        <v>8</v>
      </c>
      <c r="E11" s="3">
        <v>77.81</v>
      </c>
    </row>
    <row r="12" s="2" customFormat="1" ht="35" customHeight="1" spans="1:5">
      <c r="A12" s="3">
        <v>11</v>
      </c>
      <c r="B12" s="3" t="s">
        <v>176</v>
      </c>
      <c r="C12" s="3" t="str">
        <f>"20230106703"</f>
        <v>20230106703</v>
      </c>
      <c r="D12" s="3">
        <v>2</v>
      </c>
      <c r="E12" s="3">
        <v>77.38</v>
      </c>
    </row>
    <row r="13" s="2" customFormat="1" ht="35" customHeight="1" spans="1:5">
      <c r="A13" s="3">
        <v>12</v>
      </c>
      <c r="B13" s="3" t="s">
        <v>177</v>
      </c>
      <c r="C13" s="3" t="str">
        <f>"20230106611"</f>
        <v>20230106611</v>
      </c>
      <c r="D13" s="3">
        <v>10</v>
      </c>
      <c r="E13" s="3">
        <v>84.1</v>
      </c>
    </row>
    <row r="14" s="2" customFormat="1" ht="35" customHeight="1" spans="1:5">
      <c r="A14" s="3">
        <v>13</v>
      </c>
      <c r="B14" s="3" t="s">
        <v>178</v>
      </c>
      <c r="C14" s="3" t="str">
        <f>"20230106617"</f>
        <v>20230106617</v>
      </c>
      <c r="D14" s="3">
        <v>5</v>
      </c>
      <c r="E14" s="3">
        <v>83.14</v>
      </c>
    </row>
    <row r="15" s="2" customFormat="1" ht="35" customHeight="1" spans="1:5">
      <c r="A15" s="3">
        <v>14</v>
      </c>
      <c r="B15" s="3" t="s">
        <v>179</v>
      </c>
      <c r="C15" s="3" t="str">
        <f>"20230106521"</f>
        <v>20230106521</v>
      </c>
      <c r="D15" s="3">
        <v>12</v>
      </c>
      <c r="E15" s="3">
        <v>83.71</v>
      </c>
    </row>
    <row r="16" s="2" customFormat="1" ht="35" customHeight="1" spans="1:5">
      <c r="A16" s="3">
        <v>15</v>
      </c>
      <c r="B16" s="3" t="s">
        <v>180</v>
      </c>
      <c r="C16" s="3" t="str">
        <f>"20230106626"</f>
        <v>20230106626</v>
      </c>
      <c r="D16" s="3">
        <v>17</v>
      </c>
      <c r="E16" s="3">
        <v>80.76</v>
      </c>
    </row>
    <row r="17" s="2" customFormat="1" ht="35" customHeight="1" spans="1:5">
      <c r="A17" s="3">
        <v>16</v>
      </c>
      <c r="B17" s="3" t="s">
        <v>181</v>
      </c>
      <c r="C17" s="3" t="str">
        <f>"20230106506"</f>
        <v>20230106506</v>
      </c>
      <c r="D17" s="3">
        <v>14</v>
      </c>
      <c r="E17" s="3">
        <v>78.44</v>
      </c>
    </row>
    <row r="18" s="2" customFormat="1" ht="35" customHeight="1" spans="1:5">
      <c r="A18" s="3">
        <v>17</v>
      </c>
      <c r="B18" s="3" t="s">
        <v>182</v>
      </c>
      <c r="C18" s="3" t="str">
        <f>"20230106602"</f>
        <v>20230106602</v>
      </c>
      <c r="D18" s="3">
        <v>6</v>
      </c>
      <c r="E18" s="3">
        <v>82.36</v>
      </c>
    </row>
    <row r="19" s="2" customFormat="1" ht="35" customHeight="1" spans="1:5">
      <c r="A19" s="3">
        <v>18</v>
      </c>
      <c r="B19" s="3" t="s">
        <v>183</v>
      </c>
      <c r="C19" s="3" t="str">
        <f>"20230106608"</f>
        <v>20230106608</v>
      </c>
      <c r="D19" s="3">
        <v>18</v>
      </c>
      <c r="E19" s="3">
        <v>81.52</v>
      </c>
    </row>
  </sheetData>
  <sortState ref="A2:E19">
    <sortCondition ref="A2"/>
  </sortState>
  <pageMargins left="0.75" right="0.75" top="0.393055555555556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E1" sqref="E1"/>
    </sheetView>
  </sheetViews>
  <sheetFormatPr defaultColWidth="9" defaultRowHeight="20.25" outlineLevelCol="4"/>
  <cols>
    <col min="1" max="1" width="9" style="2"/>
    <col min="2" max="2" width="12.375" style="2" customWidth="1"/>
    <col min="3" max="3" width="22.375" style="2" customWidth="1"/>
    <col min="4" max="4" width="15.55" style="2" customWidth="1"/>
    <col min="5" max="5" width="32.65" style="2" customWidth="1"/>
    <col min="6" max="16384" width="9" style="2"/>
  </cols>
  <sheetData>
    <row r="1" ht="30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30" customHeight="1" spans="1:5">
      <c r="A2" s="3">
        <v>1</v>
      </c>
      <c r="B2" s="3" t="s">
        <v>184</v>
      </c>
      <c r="C2" s="3" t="str">
        <f>"20230103717"</f>
        <v>20230103717</v>
      </c>
      <c r="D2" s="3">
        <v>6</v>
      </c>
      <c r="E2" s="3">
        <v>80.24</v>
      </c>
    </row>
    <row r="3" s="2" customFormat="1" ht="30" customHeight="1" spans="1:5">
      <c r="A3" s="3">
        <v>2</v>
      </c>
      <c r="B3" s="3" t="s">
        <v>185</v>
      </c>
      <c r="C3" s="3" t="str">
        <f>"20230103001"</f>
        <v>20230103001</v>
      </c>
      <c r="D3" s="3">
        <v>4</v>
      </c>
      <c r="E3" s="3">
        <v>83.76</v>
      </c>
    </row>
    <row r="4" s="2" customFormat="1" ht="30" customHeight="1" spans="1:5">
      <c r="A4" s="3">
        <v>3</v>
      </c>
      <c r="B4" s="3" t="s">
        <v>186</v>
      </c>
      <c r="C4" s="3" t="str">
        <f>"20230103809"</f>
        <v>20230103809</v>
      </c>
      <c r="D4" s="3">
        <v>21</v>
      </c>
      <c r="E4" s="3">
        <v>82.94</v>
      </c>
    </row>
    <row r="5" s="2" customFormat="1" ht="30" customHeight="1" spans="1:5">
      <c r="A5" s="3">
        <v>4</v>
      </c>
      <c r="B5" s="3" t="s">
        <v>187</v>
      </c>
      <c r="C5" s="3" t="str">
        <f>"20230103317"</f>
        <v>20230103317</v>
      </c>
      <c r="D5" s="3">
        <v>14</v>
      </c>
      <c r="E5" s="3">
        <v>79.64</v>
      </c>
    </row>
    <row r="6" s="2" customFormat="1" ht="30" customHeight="1" spans="1:5">
      <c r="A6" s="3">
        <v>5</v>
      </c>
      <c r="B6" s="3" t="s">
        <v>188</v>
      </c>
      <c r="C6" s="3" t="str">
        <f>"20230103716"</f>
        <v>20230103716</v>
      </c>
      <c r="D6" s="3">
        <v>20</v>
      </c>
      <c r="E6" s="3">
        <v>80.96</v>
      </c>
    </row>
    <row r="7" s="2" customFormat="1" ht="30" customHeight="1" spans="1:5">
      <c r="A7" s="3">
        <v>6</v>
      </c>
      <c r="B7" s="3" t="s">
        <v>189</v>
      </c>
      <c r="C7" s="3" t="str">
        <f>"20230103115"</f>
        <v>20230103115</v>
      </c>
      <c r="D7" s="3">
        <v>2</v>
      </c>
      <c r="E7" s="3">
        <v>79.8</v>
      </c>
    </row>
    <row r="8" s="2" customFormat="1" ht="30" customHeight="1" spans="1:5">
      <c r="A8" s="3">
        <v>7</v>
      </c>
      <c r="B8" s="3" t="s">
        <v>174</v>
      </c>
      <c r="C8" s="3" t="str">
        <f>"20230103403"</f>
        <v>20230103403</v>
      </c>
      <c r="D8" s="3">
        <v>18</v>
      </c>
      <c r="E8" s="3">
        <v>78.5</v>
      </c>
    </row>
    <row r="9" s="2" customFormat="1" ht="30" customHeight="1" spans="1:5">
      <c r="A9" s="3">
        <v>8</v>
      </c>
      <c r="B9" s="3" t="s">
        <v>190</v>
      </c>
      <c r="C9" s="3" t="str">
        <f>"20230103704"</f>
        <v>20230103704</v>
      </c>
      <c r="D9" s="3">
        <v>16</v>
      </c>
      <c r="E9" s="3">
        <v>79.78</v>
      </c>
    </row>
    <row r="10" s="2" customFormat="1" ht="30" customHeight="1" spans="1:5">
      <c r="A10" s="3">
        <v>9</v>
      </c>
      <c r="B10" s="3" t="s">
        <v>191</v>
      </c>
      <c r="C10" s="3" t="str">
        <f>"20230103619"</f>
        <v>20230103619</v>
      </c>
      <c r="D10" s="3">
        <v>17</v>
      </c>
      <c r="E10" s="3">
        <v>78.9</v>
      </c>
    </row>
    <row r="11" s="2" customFormat="1" ht="30" customHeight="1" spans="1:5">
      <c r="A11" s="3">
        <v>10</v>
      </c>
      <c r="B11" s="3" t="s">
        <v>192</v>
      </c>
      <c r="C11" s="3" t="str">
        <f>"20230103128"</f>
        <v>20230103128</v>
      </c>
      <c r="D11" s="3">
        <v>12</v>
      </c>
      <c r="E11" s="3">
        <v>79.82</v>
      </c>
    </row>
    <row r="12" s="2" customFormat="1" ht="30" customHeight="1" spans="1:5">
      <c r="A12" s="3">
        <v>11</v>
      </c>
      <c r="B12" s="3" t="s">
        <v>193</v>
      </c>
      <c r="C12" s="3" t="str">
        <f>"20230103405"</f>
        <v>20230103405</v>
      </c>
      <c r="D12" s="3">
        <v>8</v>
      </c>
      <c r="E12" s="3">
        <v>80.38</v>
      </c>
    </row>
    <row r="13" s="2" customFormat="1" ht="30" customHeight="1" spans="1:5">
      <c r="A13" s="3">
        <v>12</v>
      </c>
      <c r="B13" s="3" t="s">
        <v>194</v>
      </c>
      <c r="C13" s="3" t="str">
        <f>"20230103613"</f>
        <v>20230103613</v>
      </c>
      <c r="D13" s="3">
        <v>10</v>
      </c>
      <c r="E13" s="3">
        <v>79.64</v>
      </c>
    </row>
    <row r="14" s="2" customFormat="1" ht="30" customHeight="1" spans="1:5">
      <c r="A14" s="3">
        <v>13</v>
      </c>
      <c r="B14" s="3" t="s">
        <v>195</v>
      </c>
      <c r="C14" s="3" t="str">
        <f>"20230103706"</f>
        <v>20230103706</v>
      </c>
      <c r="D14" s="3">
        <v>1</v>
      </c>
      <c r="E14" s="3">
        <v>80.32</v>
      </c>
    </row>
    <row r="15" s="2" customFormat="1" ht="30" customHeight="1" spans="1:5">
      <c r="A15" s="3">
        <v>14</v>
      </c>
      <c r="B15" s="3" t="s">
        <v>196</v>
      </c>
      <c r="C15" s="3" t="str">
        <f>"20230102801"</f>
        <v>20230102801</v>
      </c>
      <c r="D15" s="3">
        <v>5</v>
      </c>
      <c r="E15" s="3">
        <v>81.74</v>
      </c>
    </row>
    <row r="16" s="2" customFormat="1" ht="30" customHeight="1" spans="1:5">
      <c r="A16" s="3">
        <v>15</v>
      </c>
      <c r="B16" s="3" t="s">
        <v>197</v>
      </c>
      <c r="C16" s="3" t="str">
        <f>"20230102805"</f>
        <v>20230102805</v>
      </c>
      <c r="D16" s="3">
        <v>11</v>
      </c>
      <c r="E16" s="3">
        <v>81.82</v>
      </c>
    </row>
    <row r="17" s="2" customFormat="1" ht="30" customHeight="1" spans="1:5">
      <c r="A17" s="3">
        <v>16</v>
      </c>
      <c r="B17" s="3" t="s">
        <v>198</v>
      </c>
      <c r="C17" s="3" t="str">
        <f>"20230102706"</f>
        <v>20230102706</v>
      </c>
      <c r="D17" s="3">
        <v>7</v>
      </c>
      <c r="E17" s="3">
        <v>84.24</v>
      </c>
    </row>
    <row r="18" s="2" customFormat="1" ht="30" customHeight="1" spans="1:5">
      <c r="A18" s="3">
        <v>17</v>
      </c>
      <c r="B18" s="3" t="s">
        <v>199</v>
      </c>
      <c r="C18" s="3" t="str">
        <f>"20230102811"</f>
        <v>20230102811</v>
      </c>
      <c r="D18" s="3">
        <v>9</v>
      </c>
      <c r="E18" s="3">
        <v>81.48</v>
      </c>
    </row>
    <row r="19" s="2" customFormat="1" ht="30" customHeight="1" spans="1:5">
      <c r="A19" s="3">
        <v>18</v>
      </c>
      <c r="B19" s="3" t="s">
        <v>200</v>
      </c>
      <c r="C19" s="3" t="str">
        <f>"20230102615"</f>
        <v>20230102615</v>
      </c>
      <c r="D19" s="3">
        <v>15</v>
      </c>
      <c r="E19" s="3">
        <v>83.04</v>
      </c>
    </row>
    <row r="20" s="2" customFormat="1" ht="30" customHeight="1" spans="1:5">
      <c r="A20" s="3">
        <v>19</v>
      </c>
      <c r="B20" s="3" t="s">
        <v>201</v>
      </c>
      <c r="C20" s="3" t="str">
        <f>"20230102708"</f>
        <v>20230102708</v>
      </c>
      <c r="D20" s="3">
        <v>22</v>
      </c>
      <c r="E20" s="3">
        <v>80.96</v>
      </c>
    </row>
    <row r="21" s="2" customFormat="1" ht="30" customHeight="1" spans="1:5">
      <c r="A21" s="3">
        <v>20</v>
      </c>
      <c r="B21" s="3" t="s">
        <v>202</v>
      </c>
      <c r="C21" s="3" t="str">
        <f>"20230102829"</f>
        <v>20230102829</v>
      </c>
      <c r="D21" s="3">
        <v>3</v>
      </c>
      <c r="E21" s="3">
        <v>81.3</v>
      </c>
    </row>
    <row r="22" s="2" customFormat="1" ht="30" customHeight="1" spans="1:5">
      <c r="A22" s="3">
        <v>21</v>
      </c>
      <c r="B22" s="3" t="s">
        <v>203</v>
      </c>
      <c r="C22" s="3" t="str">
        <f>"20230102713"</f>
        <v>20230102713</v>
      </c>
      <c r="D22" s="3">
        <v>19</v>
      </c>
      <c r="E22" s="3">
        <v>84.12</v>
      </c>
    </row>
    <row r="23" s="2" customFormat="1" ht="30" customHeight="1" spans="1:5">
      <c r="A23" s="3">
        <v>22</v>
      </c>
      <c r="B23" s="3" t="s">
        <v>204</v>
      </c>
      <c r="C23" s="3" t="str">
        <f>"20230102828"</f>
        <v>20230102828</v>
      </c>
      <c r="D23" s="3">
        <v>13</v>
      </c>
      <c r="E23" s="3">
        <v>80.92</v>
      </c>
    </row>
    <row r="24" s="1" customFormat="1"/>
  </sheetData>
  <sortState ref="A2:E24">
    <sortCondition ref="A2"/>
  </sortState>
  <pageMargins left="0.75" right="0.75" top="0.511805555555556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一上</vt:lpstr>
      <vt:lpstr>二上</vt:lpstr>
      <vt:lpstr>三上</vt:lpstr>
      <vt:lpstr>四上</vt:lpstr>
      <vt:lpstr>五上</vt:lpstr>
      <vt:lpstr>六上</vt:lpstr>
      <vt:lpstr>七上</vt:lpstr>
      <vt:lpstr>一下</vt:lpstr>
      <vt:lpstr>二下</vt:lpstr>
      <vt:lpstr>三下</vt:lpstr>
      <vt:lpstr>四下</vt:lpstr>
      <vt:lpstr>五下</vt:lpstr>
      <vt:lpstr>六下</vt:lpstr>
      <vt:lpstr>七下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LinHong</cp:lastModifiedBy>
  <dcterms:created xsi:type="dcterms:W3CDTF">2023-05-24T08:09:00Z</dcterms:created>
  <dcterms:modified xsi:type="dcterms:W3CDTF">2023-06-03T09:32:54Z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6E75F0FBE95A4B7193E1DB4315CC3558_13</vt:lpwstr>
  </property>
  <property fmtid="{D5CDD505-2E9C-101B-9397-08002B2CF9AE}" pid="3" name="KSOProductBuildVer">
    <vt:lpwstr>2052-11.8.2.8506</vt:lpwstr>
  </property>
</Properties>
</file>