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data_2023-01-08" sheetId="1" r:id="rId1"/>
  </sheets>
  <calcPr calcId="144525"/>
</workbook>
</file>

<file path=xl/sharedStrings.xml><?xml version="1.0" encoding="utf-8"?>
<sst xmlns="http://schemas.openxmlformats.org/spreadsheetml/2006/main" count="254" uniqueCount="177">
  <si>
    <t>社旗县医疗健康服务集团2022年特招医学院校毕业生笔试考试成绩单</t>
  </si>
  <si>
    <t>姓名</t>
  </si>
  <si>
    <t>准考证号</t>
  </si>
  <si>
    <t>考场号</t>
  </si>
  <si>
    <t>座位号</t>
  </si>
  <si>
    <t>成绩</t>
  </si>
  <si>
    <t>备注</t>
  </si>
  <si>
    <t>田大雪</t>
  </si>
  <si>
    <t>缺考</t>
  </si>
  <si>
    <t>张文汐</t>
  </si>
  <si>
    <t>王汉平</t>
  </si>
  <si>
    <t>王佳楠</t>
  </si>
  <si>
    <t>卢杰坤</t>
  </si>
  <si>
    <t>刘世婷</t>
  </si>
  <si>
    <t>李晨</t>
  </si>
  <si>
    <t>丁旭</t>
  </si>
  <si>
    <t>杨世鑫</t>
  </si>
  <si>
    <t>牛滢</t>
  </si>
  <si>
    <t>岳文珂</t>
  </si>
  <si>
    <t>王碧婷</t>
  </si>
  <si>
    <t>周璇</t>
  </si>
  <si>
    <t>胡雨秋</t>
  </si>
  <si>
    <t>李晓</t>
  </si>
  <si>
    <t>张洁</t>
  </si>
  <si>
    <t>刘亚楠</t>
  </si>
  <si>
    <t>王静宇</t>
  </si>
  <si>
    <t>张恒健</t>
  </si>
  <si>
    <t>王月</t>
  </si>
  <si>
    <t>石坤</t>
  </si>
  <si>
    <t>封赏</t>
  </si>
  <si>
    <t>王聪</t>
  </si>
  <si>
    <t>辛天洁</t>
  </si>
  <si>
    <t>吴选琦</t>
  </si>
  <si>
    <t>靖惠宇</t>
  </si>
  <si>
    <t>甘昌灵</t>
  </si>
  <si>
    <t>李洪锋</t>
  </si>
  <si>
    <t>付琪</t>
  </si>
  <si>
    <t>余金洋</t>
  </si>
  <si>
    <t>郑佳</t>
  </si>
  <si>
    <t>徐红彩</t>
  </si>
  <si>
    <t>段晓妍</t>
  </si>
  <si>
    <t>陈海媛</t>
  </si>
  <si>
    <t>苟世鹏</t>
  </si>
  <si>
    <t>赵雪</t>
  </si>
  <si>
    <t>吴颖</t>
  </si>
  <si>
    <t>毕靖雯</t>
  </si>
  <si>
    <t>董梦阳</t>
  </si>
  <si>
    <t>郭世赟</t>
  </si>
  <si>
    <t>王蕊</t>
  </si>
  <si>
    <t>张子明</t>
  </si>
  <si>
    <t>张冬凡</t>
  </si>
  <si>
    <t>吴梦晗</t>
  </si>
  <si>
    <t>王喜晨</t>
  </si>
  <si>
    <t>张鑫</t>
  </si>
  <si>
    <t>李青煜</t>
  </si>
  <si>
    <t>王志伟</t>
  </si>
  <si>
    <t>牛可静</t>
  </si>
  <si>
    <t>王淼</t>
  </si>
  <si>
    <t>刘俊良</t>
  </si>
  <si>
    <t>李南方</t>
  </si>
  <si>
    <t>王秋月</t>
  </si>
  <si>
    <t>王恒基</t>
  </si>
  <si>
    <t>杨智超</t>
  </si>
  <si>
    <t>郭恒宏</t>
  </si>
  <si>
    <t>张锦锐</t>
  </si>
  <si>
    <t>马增洁</t>
  </si>
  <si>
    <t>胡亚蕾</t>
  </si>
  <si>
    <t>冯琴惠</t>
  </si>
  <si>
    <t>陈仁敬</t>
  </si>
  <si>
    <t>李成泉</t>
  </si>
  <si>
    <t>王道杰</t>
  </si>
  <si>
    <t>彭辉</t>
  </si>
  <si>
    <t>黄金川</t>
  </si>
  <si>
    <t>杨雄</t>
  </si>
  <si>
    <t>宋腾龙</t>
  </si>
  <si>
    <t>刘晶</t>
  </si>
  <si>
    <t>王城甫</t>
  </si>
  <si>
    <t>郜英杰</t>
  </si>
  <si>
    <t>赵园梦</t>
  </si>
  <si>
    <t>方菲</t>
  </si>
  <si>
    <t>彭草</t>
  </si>
  <si>
    <t>揣兆晴</t>
  </si>
  <si>
    <t>王宁如</t>
  </si>
  <si>
    <t>王英杰</t>
  </si>
  <si>
    <t>刘曜</t>
  </si>
  <si>
    <t>周正</t>
  </si>
  <si>
    <t>吴妍</t>
  </si>
  <si>
    <t>张鹏</t>
  </si>
  <si>
    <t>白超</t>
  </si>
  <si>
    <t>高赛</t>
  </si>
  <si>
    <t>李汇珍</t>
  </si>
  <si>
    <t>韩豪</t>
  </si>
  <si>
    <t>杨烽生</t>
  </si>
  <si>
    <t>刘和珂</t>
  </si>
  <si>
    <t>刘璞</t>
  </si>
  <si>
    <t>齐梦思</t>
  </si>
  <si>
    <t>孟繁鑫</t>
  </si>
  <si>
    <t>苟世隆</t>
  </si>
  <si>
    <t>安源</t>
  </si>
  <si>
    <t>韩春晓</t>
  </si>
  <si>
    <t>张淼</t>
  </si>
  <si>
    <t>宋苗苗</t>
  </si>
  <si>
    <t>史学杏</t>
  </si>
  <si>
    <t>曹艺珊</t>
  </si>
  <si>
    <t>牛同</t>
  </si>
  <si>
    <t>郭婷婷</t>
  </si>
  <si>
    <t>杨丽娜</t>
  </si>
  <si>
    <t>万鹏飞</t>
  </si>
  <si>
    <t>田浩瀚</t>
  </si>
  <si>
    <t>常烽原</t>
  </si>
  <si>
    <t>刘茜子</t>
  </si>
  <si>
    <t>陈思语</t>
  </si>
  <si>
    <t>薛松阳</t>
  </si>
  <si>
    <t>海国雯</t>
  </si>
  <si>
    <t>郭勇</t>
  </si>
  <si>
    <t>郭蒙蒙</t>
  </si>
  <si>
    <t>张绍莹</t>
  </si>
  <si>
    <t>程传栋</t>
  </si>
  <si>
    <t>陈晓晗</t>
  </si>
  <si>
    <t>蒋任梁</t>
  </si>
  <si>
    <t>王佳铭</t>
  </si>
  <si>
    <t>孔维一</t>
  </si>
  <si>
    <t>张志昂</t>
  </si>
  <si>
    <t>李梦云</t>
  </si>
  <si>
    <t>朱志诚</t>
  </si>
  <si>
    <t>许凯</t>
  </si>
  <si>
    <t>李颖浠</t>
  </si>
  <si>
    <t>李昆鹏</t>
  </si>
  <si>
    <t>李恩慧</t>
  </si>
  <si>
    <t>薛洋子</t>
  </si>
  <si>
    <t>张浩</t>
  </si>
  <si>
    <t>刘向东</t>
  </si>
  <si>
    <t>王晓</t>
  </si>
  <si>
    <t>张超</t>
  </si>
  <si>
    <t>赵恩基</t>
  </si>
  <si>
    <t>周荣盛</t>
  </si>
  <si>
    <t>黄迪</t>
  </si>
  <si>
    <t>刘一帆</t>
  </si>
  <si>
    <t>尚明辉</t>
  </si>
  <si>
    <t>孙金</t>
  </si>
  <si>
    <t>郭仕鹏</t>
  </si>
  <si>
    <t>刘鹏山</t>
  </si>
  <si>
    <t>王鋆菡</t>
  </si>
  <si>
    <t>沈玉谦</t>
  </si>
  <si>
    <t>吴迪</t>
  </si>
  <si>
    <t>牛新梅</t>
  </si>
  <si>
    <t>王鹏飞</t>
  </si>
  <si>
    <t>赵超</t>
  </si>
  <si>
    <t>刘沛</t>
  </si>
  <si>
    <t>张珅</t>
  </si>
  <si>
    <t>张萌</t>
  </si>
  <si>
    <t>王蒲</t>
  </si>
  <si>
    <t>常玉凤</t>
  </si>
  <si>
    <t>常安卿</t>
  </si>
  <si>
    <t>苏源滨</t>
  </si>
  <si>
    <t>徐赟羚</t>
  </si>
  <si>
    <t>胡红伟</t>
  </si>
  <si>
    <t>苑琳琳</t>
  </si>
  <si>
    <t>路瑶</t>
  </si>
  <si>
    <t>杨子英</t>
  </si>
  <si>
    <t>单亚璇</t>
  </si>
  <si>
    <t>周冠雄</t>
  </si>
  <si>
    <t>余子龙</t>
  </si>
  <si>
    <t>彭冲</t>
  </si>
  <si>
    <t>王飞</t>
  </si>
  <si>
    <t>郭玑祯</t>
  </si>
  <si>
    <t>魏梦歌</t>
  </si>
  <si>
    <t>姜云昇</t>
  </si>
  <si>
    <t xml:space="preserve">  杨鑫</t>
  </si>
  <si>
    <t>韩文凤</t>
  </si>
  <si>
    <t>赵佳琪</t>
  </si>
  <si>
    <t>曹成瑜</t>
  </si>
  <si>
    <t>张祥瑞</t>
  </si>
  <si>
    <t>李铭</t>
  </si>
  <si>
    <t>吴云飞</t>
  </si>
  <si>
    <t>韩睿博</t>
  </si>
  <si>
    <t>石成梁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</si>
</sst>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黑体"/>
      <charset val="134"/>
    </font>
    <font>
      <sz val="11"/>
      <name val="黑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1"/>
  <sheetViews>
    <sheetView tabSelected="1" zoomScaleSheetLayoutView="60" topLeftCell="A14" workbookViewId="0">
      <selection activeCell="J12" sqref="J12"/>
    </sheetView>
  </sheetViews>
  <sheetFormatPr defaultColWidth="9" defaultRowHeight="13.5" outlineLevelCol="5"/>
  <cols>
    <col min="1" max="1" width="9" style="2"/>
    <col min="2" max="2" width="17.3833333333333" style="2" customWidth="1"/>
    <col min="3" max="6" width="9" style="2"/>
  </cols>
  <sheetData>
    <row r="1" ht="35" customHeight="1" spans="1:6">
      <c r="A1" s="3" t="s">
        <v>0</v>
      </c>
      <c r="B1" s="4"/>
      <c r="C1" s="4"/>
      <c r="D1" s="4"/>
      <c r="E1" s="4"/>
      <c r="F1" s="4"/>
    </row>
    <row r="2" s="1" customForma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>
      <c r="A3" s="6" t="s">
        <v>7</v>
      </c>
      <c r="B3" s="6" t="str">
        <f>"20230215801"</f>
        <v>20230215801</v>
      </c>
      <c r="C3" s="6" t="str">
        <f t="shared" ref="C3:C32" si="0">"158"</f>
        <v>158</v>
      </c>
      <c r="D3" s="6" t="str">
        <f>"01"</f>
        <v>01</v>
      </c>
      <c r="E3" s="6">
        <v>0</v>
      </c>
      <c r="F3" s="6" t="s">
        <v>8</v>
      </c>
    </row>
    <row r="4" spans="1:6">
      <c r="A4" s="6" t="s">
        <v>9</v>
      </c>
      <c r="B4" s="6" t="str">
        <f>"20230215802"</f>
        <v>20230215802</v>
      </c>
      <c r="C4" s="6" t="str">
        <f t="shared" si="0"/>
        <v>158</v>
      </c>
      <c r="D4" s="6" t="str">
        <f>"02"</f>
        <v>02</v>
      </c>
      <c r="E4" s="6">
        <v>0</v>
      </c>
      <c r="F4" s="6" t="s">
        <v>8</v>
      </c>
    </row>
    <row r="5" spans="1:6">
      <c r="A5" s="6" t="s">
        <v>10</v>
      </c>
      <c r="B5" s="6" t="str">
        <f>"20230215803"</f>
        <v>20230215803</v>
      </c>
      <c r="C5" s="6" t="str">
        <f t="shared" si="0"/>
        <v>158</v>
      </c>
      <c r="D5" s="6" t="str">
        <f>"03"</f>
        <v>03</v>
      </c>
      <c r="E5" s="6">
        <v>60.8</v>
      </c>
      <c r="F5" s="6"/>
    </row>
    <row r="6" spans="1:6">
      <c r="A6" s="6" t="s">
        <v>11</v>
      </c>
      <c r="B6" s="6" t="str">
        <f>"20230215804"</f>
        <v>20230215804</v>
      </c>
      <c r="C6" s="6" t="str">
        <f t="shared" si="0"/>
        <v>158</v>
      </c>
      <c r="D6" s="6" t="str">
        <f>"04"</f>
        <v>04</v>
      </c>
      <c r="E6" s="6">
        <v>0</v>
      </c>
      <c r="F6" s="6" t="s">
        <v>8</v>
      </c>
    </row>
    <row r="7" spans="1:6">
      <c r="A7" s="6" t="s">
        <v>12</v>
      </c>
      <c r="B7" s="6" t="str">
        <f>"20230215805"</f>
        <v>20230215805</v>
      </c>
      <c r="C7" s="6" t="str">
        <f t="shared" si="0"/>
        <v>158</v>
      </c>
      <c r="D7" s="6" t="str">
        <f>"05"</f>
        <v>05</v>
      </c>
      <c r="E7" s="6">
        <v>39.7</v>
      </c>
      <c r="F7" s="6"/>
    </row>
    <row r="8" spans="1:6">
      <c r="A8" s="6" t="s">
        <v>13</v>
      </c>
      <c r="B8" s="6" t="str">
        <f>"20230215806"</f>
        <v>20230215806</v>
      </c>
      <c r="C8" s="6" t="str">
        <f t="shared" si="0"/>
        <v>158</v>
      </c>
      <c r="D8" s="6" t="str">
        <f>"06"</f>
        <v>06</v>
      </c>
      <c r="E8" s="6">
        <v>57</v>
      </c>
      <c r="F8" s="6"/>
    </row>
    <row r="9" spans="1:6">
      <c r="A9" s="6" t="s">
        <v>14</v>
      </c>
      <c r="B9" s="6" t="str">
        <f>"20230215807"</f>
        <v>20230215807</v>
      </c>
      <c r="C9" s="6" t="str">
        <f t="shared" si="0"/>
        <v>158</v>
      </c>
      <c r="D9" s="6" t="str">
        <f>"07"</f>
        <v>07</v>
      </c>
      <c r="E9" s="6">
        <v>49.9</v>
      </c>
      <c r="F9" s="6"/>
    </row>
    <row r="10" spans="1:6">
      <c r="A10" s="6" t="s">
        <v>15</v>
      </c>
      <c r="B10" s="6" t="str">
        <f>"20230215808"</f>
        <v>20230215808</v>
      </c>
      <c r="C10" s="6" t="str">
        <f t="shared" si="0"/>
        <v>158</v>
      </c>
      <c r="D10" s="6" t="str">
        <f>"08"</f>
        <v>08</v>
      </c>
      <c r="E10" s="6">
        <v>0</v>
      </c>
      <c r="F10" s="6" t="s">
        <v>8</v>
      </c>
    </row>
    <row r="11" spans="1:6">
      <c r="A11" s="6" t="s">
        <v>16</v>
      </c>
      <c r="B11" s="6" t="str">
        <f>"20230215809"</f>
        <v>20230215809</v>
      </c>
      <c r="C11" s="6" t="str">
        <f t="shared" si="0"/>
        <v>158</v>
      </c>
      <c r="D11" s="6" t="str">
        <f>"09"</f>
        <v>09</v>
      </c>
      <c r="E11" s="6">
        <v>0</v>
      </c>
      <c r="F11" s="6" t="s">
        <v>8</v>
      </c>
    </row>
    <row r="12" spans="1:6">
      <c r="A12" s="6" t="s">
        <v>17</v>
      </c>
      <c r="B12" s="6" t="str">
        <f>"20230215810"</f>
        <v>20230215810</v>
      </c>
      <c r="C12" s="6" t="str">
        <f t="shared" si="0"/>
        <v>158</v>
      </c>
      <c r="D12" s="6" t="str">
        <f>"10"</f>
        <v>10</v>
      </c>
      <c r="E12" s="6">
        <v>45.2</v>
      </c>
      <c r="F12" s="6"/>
    </row>
    <row r="13" spans="1:6">
      <c r="A13" s="6" t="s">
        <v>18</v>
      </c>
      <c r="B13" s="6" t="str">
        <f>"20230215811"</f>
        <v>20230215811</v>
      </c>
      <c r="C13" s="6" t="str">
        <f t="shared" si="0"/>
        <v>158</v>
      </c>
      <c r="D13" s="6" t="str">
        <f>"11"</f>
        <v>11</v>
      </c>
      <c r="E13" s="6">
        <v>44.6</v>
      </c>
      <c r="F13" s="6"/>
    </row>
    <row r="14" spans="1:6">
      <c r="A14" s="6" t="s">
        <v>19</v>
      </c>
      <c r="B14" s="6" t="str">
        <f>"20230215812"</f>
        <v>20230215812</v>
      </c>
      <c r="C14" s="6" t="str">
        <f t="shared" si="0"/>
        <v>158</v>
      </c>
      <c r="D14" s="6" t="str">
        <f>"12"</f>
        <v>12</v>
      </c>
      <c r="E14" s="6">
        <v>54.6</v>
      </c>
      <c r="F14" s="6"/>
    </row>
    <row r="15" spans="1:6">
      <c r="A15" s="6" t="s">
        <v>20</v>
      </c>
      <c r="B15" s="6" t="str">
        <f>"20230215813"</f>
        <v>20230215813</v>
      </c>
      <c r="C15" s="6" t="str">
        <f t="shared" si="0"/>
        <v>158</v>
      </c>
      <c r="D15" s="6" t="str">
        <f>"13"</f>
        <v>13</v>
      </c>
      <c r="E15" s="6">
        <v>66</v>
      </c>
      <c r="F15" s="6"/>
    </row>
    <row r="16" spans="1:6">
      <c r="A16" s="6" t="s">
        <v>21</v>
      </c>
      <c r="B16" s="6" t="str">
        <f>"20230215814"</f>
        <v>20230215814</v>
      </c>
      <c r="C16" s="6" t="str">
        <f t="shared" si="0"/>
        <v>158</v>
      </c>
      <c r="D16" s="6" t="str">
        <f>"14"</f>
        <v>14</v>
      </c>
      <c r="E16" s="6">
        <v>0</v>
      </c>
      <c r="F16" s="6" t="s">
        <v>8</v>
      </c>
    </row>
    <row r="17" spans="1:6">
      <c r="A17" s="6" t="s">
        <v>22</v>
      </c>
      <c r="B17" s="6" t="str">
        <f>"20230215815"</f>
        <v>20230215815</v>
      </c>
      <c r="C17" s="6" t="str">
        <f t="shared" si="0"/>
        <v>158</v>
      </c>
      <c r="D17" s="6" t="str">
        <f>"15"</f>
        <v>15</v>
      </c>
      <c r="E17" s="6">
        <v>0</v>
      </c>
      <c r="F17" s="6" t="s">
        <v>8</v>
      </c>
    </row>
    <row r="18" spans="1:6">
      <c r="A18" s="6" t="s">
        <v>23</v>
      </c>
      <c r="B18" s="6" t="str">
        <f>"20230215816"</f>
        <v>20230215816</v>
      </c>
      <c r="C18" s="6" t="str">
        <f t="shared" si="0"/>
        <v>158</v>
      </c>
      <c r="D18" s="6" t="str">
        <f>"16"</f>
        <v>16</v>
      </c>
      <c r="E18" s="6">
        <v>46.9</v>
      </c>
      <c r="F18" s="6"/>
    </row>
    <row r="19" spans="1:6">
      <c r="A19" s="6" t="s">
        <v>24</v>
      </c>
      <c r="B19" s="6" t="str">
        <f>"20230215817"</f>
        <v>20230215817</v>
      </c>
      <c r="C19" s="6" t="str">
        <f t="shared" si="0"/>
        <v>158</v>
      </c>
      <c r="D19" s="6" t="str">
        <f>"17"</f>
        <v>17</v>
      </c>
      <c r="E19" s="6">
        <v>0</v>
      </c>
      <c r="F19" s="6" t="s">
        <v>8</v>
      </c>
    </row>
    <row r="20" spans="1:6">
      <c r="A20" s="6" t="s">
        <v>25</v>
      </c>
      <c r="B20" s="6" t="str">
        <f>"20230215818"</f>
        <v>20230215818</v>
      </c>
      <c r="C20" s="6" t="str">
        <f t="shared" si="0"/>
        <v>158</v>
      </c>
      <c r="D20" s="6" t="str">
        <f>"18"</f>
        <v>18</v>
      </c>
      <c r="E20" s="6">
        <v>0</v>
      </c>
      <c r="F20" s="6" t="s">
        <v>8</v>
      </c>
    </row>
    <row r="21" spans="1:6">
      <c r="A21" s="6" t="s">
        <v>26</v>
      </c>
      <c r="B21" s="6" t="str">
        <f>"20230215819"</f>
        <v>20230215819</v>
      </c>
      <c r="C21" s="6" t="str">
        <f t="shared" si="0"/>
        <v>158</v>
      </c>
      <c r="D21" s="6" t="str">
        <f>"19"</f>
        <v>19</v>
      </c>
      <c r="E21" s="6">
        <v>48.7</v>
      </c>
      <c r="F21" s="6"/>
    </row>
    <row r="22" spans="1:6">
      <c r="A22" s="6" t="s">
        <v>27</v>
      </c>
      <c r="B22" s="6" t="str">
        <f>"20230215820"</f>
        <v>20230215820</v>
      </c>
      <c r="C22" s="6" t="str">
        <f t="shared" si="0"/>
        <v>158</v>
      </c>
      <c r="D22" s="6" t="str">
        <f>"20"</f>
        <v>20</v>
      </c>
      <c r="E22" s="6">
        <v>41.9</v>
      </c>
      <c r="F22" s="6"/>
    </row>
    <row r="23" spans="1:6">
      <c r="A23" s="6" t="s">
        <v>28</v>
      </c>
      <c r="B23" s="6" t="str">
        <f>"20230215821"</f>
        <v>20230215821</v>
      </c>
      <c r="C23" s="6" t="str">
        <f t="shared" si="0"/>
        <v>158</v>
      </c>
      <c r="D23" s="6" t="str">
        <f>"21"</f>
        <v>21</v>
      </c>
      <c r="E23" s="6">
        <v>42.2</v>
      </c>
      <c r="F23" s="6"/>
    </row>
    <row r="24" spans="1:6">
      <c r="A24" s="6" t="s">
        <v>29</v>
      </c>
      <c r="B24" s="6" t="str">
        <f>"20230215822"</f>
        <v>20230215822</v>
      </c>
      <c r="C24" s="6" t="str">
        <f t="shared" si="0"/>
        <v>158</v>
      </c>
      <c r="D24" s="6" t="str">
        <f>"22"</f>
        <v>22</v>
      </c>
      <c r="E24" s="6">
        <v>0</v>
      </c>
      <c r="F24" s="6" t="s">
        <v>8</v>
      </c>
    </row>
    <row r="25" spans="1:6">
      <c r="A25" s="6" t="s">
        <v>30</v>
      </c>
      <c r="B25" s="6" t="str">
        <f>"20230215823"</f>
        <v>20230215823</v>
      </c>
      <c r="C25" s="6" t="str">
        <f t="shared" si="0"/>
        <v>158</v>
      </c>
      <c r="D25" s="6" t="str">
        <f>"23"</f>
        <v>23</v>
      </c>
      <c r="E25" s="6">
        <v>0</v>
      </c>
      <c r="F25" s="6" t="s">
        <v>8</v>
      </c>
    </row>
    <row r="26" spans="1:6">
      <c r="A26" s="6" t="s">
        <v>31</v>
      </c>
      <c r="B26" s="6" t="str">
        <f>"20230215824"</f>
        <v>20230215824</v>
      </c>
      <c r="C26" s="6" t="str">
        <f t="shared" si="0"/>
        <v>158</v>
      </c>
      <c r="D26" s="6" t="str">
        <f>"24"</f>
        <v>24</v>
      </c>
      <c r="E26" s="6">
        <v>0</v>
      </c>
      <c r="F26" s="6" t="s">
        <v>8</v>
      </c>
    </row>
    <row r="27" spans="1:6">
      <c r="A27" s="6" t="s">
        <v>32</v>
      </c>
      <c r="B27" s="6" t="str">
        <f>"20230215825"</f>
        <v>20230215825</v>
      </c>
      <c r="C27" s="6" t="str">
        <f t="shared" si="0"/>
        <v>158</v>
      </c>
      <c r="D27" s="6" t="str">
        <f>"25"</f>
        <v>25</v>
      </c>
      <c r="E27" s="6">
        <v>0</v>
      </c>
      <c r="F27" s="6" t="s">
        <v>8</v>
      </c>
    </row>
    <row r="28" spans="1:6">
      <c r="A28" s="6" t="s">
        <v>33</v>
      </c>
      <c r="B28" s="6" t="str">
        <f>"20230215826"</f>
        <v>20230215826</v>
      </c>
      <c r="C28" s="6" t="str">
        <f t="shared" si="0"/>
        <v>158</v>
      </c>
      <c r="D28" s="6" t="str">
        <f>"26"</f>
        <v>26</v>
      </c>
      <c r="E28" s="6">
        <v>0</v>
      </c>
      <c r="F28" s="6" t="s">
        <v>8</v>
      </c>
    </row>
    <row r="29" spans="1:6">
      <c r="A29" s="6" t="s">
        <v>34</v>
      </c>
      <c r="B29" s="6" t="str">
        <f>"20230215827"</f>
        <v>20230215827</v>
      </c>
      <c r="C29" s="6" t="str">
        <f t="shared" si="0"/>
        <v>158</v>
      </c>
      <c r="D29" s="6" t="str">
        <f>"27"</f>
        <v>27</v>
      </c>
      <c r="E29" s="6">
        <v>38.2</v>
      </c>
      <c r="F29" s="6"/>
    </row>
    <row r="30" spans="1:6">
      <c r="A30" s="6" t="s">
        <v>35</v>
      </c>
      <c r="B30" s="6" t="str">
        <f>"20230215828"</f>
        <v>20230215828</v>
      </c>
      <c r="C30" s="6" t="str">
        <f t="shared" si="0"/>
        <v>158</v>
      </c>
      <c r="D30" s="6" t="str">
        <f>"28"</f>
        <v>28</v>
      </c>
      <c r="E30" s="6">
        <v>54.2</v>
      </c>
      <c r="F30" s="6"/>
    </row>
    <row r="31" spans="1:6">
      <c r="A31" s="6" t="s">
        <v>36</v>
      </c>
      <c r="B31" s="6" t="str">
        <f>"20230215829"</f>
        <v>20230215829</v>
      </c>
      <c r="C31" s="6" t="str">
        <f t="shared" si="0"/>
        <v>158</v>
      </c>
      <c r="D31" s="6" t="str">
        <f>"29"</f>
        <v>29</v>
      </c>
      <c r="E31" s="6">
        <v>69.7</v>
      </c>
      <c r="F31" s="6"/>
    </row>
    <row r="32" spans="1:6">
      <c r="A32" s="6" t="s">
        <v>37</v>
      </c>
      <c r="B32" s="6" t="str">
        <f>"20230215830"</f>
        <v>20230215830</v>
      </c>
      <c r="C32" s="6" t="str">
        <f t="shared" si="0"/>
        <v>158</v>
      </c>
      <c r="D32" s="6" t="str">
        <f>"30"</f>
        <v>30</v>
      </c>
      <c r="E32" s="6">
        <v>0</v>
      </c>
      <c r="F32" s="6" t="s">
        <v>8</v>
      </c>
    </row>
    <row r="33" spans="1:6">
      <c r="A33" s="6" t="s">
        <v>38</v>
      </c>
      <c r="B33" s="6" t="str">
        <f>"20230215901"</f>
        <v>20230215901</v>
      </c>
      <c r="C33" s="6" t="str">
        <f t="shared" ref="C33:C62" si="1">"159"</f>
        <v>159</v>
      </c>
      <c r="D33" s="6" t="str">
        <f>"01"</f>
        <v>01</v>
      </c>
      <c r="E33" s="6">
        <v>0</v>
      </c>
      <c r="F33" s="6" t="s">
        <v>8</v>
      </c>
    </row>
    <row r="34" spans="1:6">
      <c r="A34" s="6" t="s">
        <v>39</v>
      </c>
      <c r="B34" s="6" t="str">
        <f>"20230215902"</f>
        <v>20230215902</v>
      </c>
      <c r="C34" s="6" t="str">
        <f t="shared" si="1"/>
        <v>159</v>
      </c>
      <c r="D34" s="6" t="str">
        <f>"02"</f>
        <v>02</v>
      </c>
      <c r="E34" s="6">
        <v>63.9</v>
      </c>
      <c r="F34" s="6"/>
    </row>
    <row r="35" spans="1:6">
      <c r="A35" s="6" t="s">
        <v>40</v>
      </c>
      <c r="B35" s="6" t="str">
        <f>"20230215903"</f>
        <v>20230215903</v>
      </c>
      <c r="C35" s="6" t="str">
        <f t="shared" si="1"/>
        <v>159</v>
      </c>
      <c r="D35" s="6" t="str">
        <f>"03"</f>
        <v>03</v>
      </c>
      <c r="E35" s="6">
        <v>68.3</v>
      </c>
      <c r="F35" s="6"/>
    </row>
    <row r="36" spans="1:6">
      <c r="A36" s="6" t="s">
        <v>41</v>
      </c>
      <c r="B36" s="6" t="str">
        <f>"20230215904"</f>
        <v>20230215904</v>
      </c>
      <c r="C36" s="6" t="str">
        <f t="shared" si="1"/>
        <v>159</v>
      </c>
      <c r="D36" s="6" t="str">
        <f>"04"</f>
        <v>04</v>
      </c>
      <c r="E36" s="6">
        <v>43</v>
      </c>
      <c r="F36" s="6"/>
    </row>
    <row r="37" spans="1:6">
      <c r="A37" s="6" t="s">
        <v>42</v>
      </c>
      <c r="B37" s="6" t="str">
        <f>"20230215905"</f>
        <v>20230215905</v>
      </c>
      <c r="C37" s="6" t="str">
        <f t="shared" si="1"/>
        <v>159</v>
      </c>
      <c r="D37" s="6" t="str">
        <f>"05"</f>
        <v>05</v>
      </c>
      <c r="E37" s="6">
        <v>0</v>
      </c>
      <c r="F37" s="6" t="s">
        <v>8</v>
      </c>
    </row>
    <row r="38" spans="1:6">
      <c r="A38" s="6" t="s">
        <v>43</v>
      </c>
      <c r="B38" s="6" t="str">
        <f>"20230215906"</f>
        <v>20230215906</v>
      </c>
      <c r="C38" s="6" t="str">
        <f t="shared" si="1"/>
        <v>159</v>
      </c>
      <c r="D38" s="6" t="str">
        <f>"06"</f>
        <v>06</v>
      </c>
      <c r="E38" s="6">
        <v>39.9</v>
      </c>
      <c r="F38" s="6"/>
    </row>
    <row r="39" spans="1:6">
      <c r="A39" s="6" t="s">
        <v>44</v>
      </c>
      <c r="B39" s="6" t="str">
        <f>"20230215907"</f>
        <v>20230215907</v>
      </c>
      <c r="C39" s="6" t="str">
        <f t="shared" si="1"/>
        <v>159</v>
      </c>
      <c r="D39" s="6" t="str">
        <f>"07"</f>
        <v>07</v>
      </c>
      <c r="E39" s="6">
        <v>0</v>
      </c>
      <c r="F39" s="6" t="s">
        <v>8</v>
      </c>
    </row>
    <row r="40" spans="1:6">
      <c r="A40" s="6" t="s">
        <v>45</v>
      </c>
      <c r="B40" s="6" t="str">
        <f>"20230215908"</f>
        <v>20230215908</v>
      </c>
      <c r="C40" s="6" t="str">
        <f t="shared" si="1"/>
        <v>159</v>
      </c>
      <c r="D40" s="6" t="str">
        <f>"08"</f>
        <v>08</v>
      </c>
      <c r="E40" s="6">
        <v>42.5</v>
      </c>
      <c r="F40" s="6"/>
    </row>
    <row r="41" spans="1:6">
      <c r="A41" s="6" t="s">
        <v>46</v>
      </c>
      <c r="B41" s="6" t="str">
        <f>"20230215909"</f>
        <v>20230215909</v>
      </c>
      <c r="C41" s="6" t="str">
        <f t="shared" si="1"/>
        <v>159</v>
      </c>
      <c r="D41" s="6" t="str">
        <f>"09"</f>
        <v>09</v>
      </c>
      <c r="E41" s="6">
        <v>0</v>
      </c>
      <c r="F41" s="6" t="s">
        <v>8</v>
      </c>
    </row>
    <row r="42" spans="1:6">
      <c r="A42" s="6" t="s">
        <v>47</v>
      </c>
      <c r="B42" s="6" t="str">
        <f>"20230215910"</f>
        <v>20230215910</v>
      </c>
      <c r="C42" s="6" t="str">
        <f t="shared" si="1"/>
        <v>159</v>
      </c>
      <c r="D42" s="6" t="str">
        <f>"10"</f>
        <v>10</v>
      </c>
      <c r="E42" s="6">
        <v>0</v>
      </c>
      <c r="F42" s="6" t="s">
        <v>8</v>
      </c>
    </row>
    <row r="43" spans="1:6">
      <c r="A43" s="6" t="s">
        <v>48</v>
      </c>
      <c r="B43" s="6" t="str">
        <f>"20230215911"</f>
        <v>20230215911</v>
      </c>
      <c r="C43" s="6" t="str">
        <f t="shared" si="1"/>
        <v>159</v>
      </c>
      <c r="D43" s="6" t="str">
        <f>"11"</f>
        <v>11</v>
      </c>
      <c r="E43" s="6">
        <v>44.1</v>
      </c>
      <c r="F43" s="6"/>
    </row>
    <row r="44" spans="1:6">
      <c r="A44" s="6" t="s">
        <v>49</v>
      </c>
      <c r="B44" s="6" t="str">
        <f>"20230215912"</f>
        <v>20230215912</v>
      </c>
      <c r="C44" s="6" t="str">
        <f t="shared" si="1"/>
        <v>159</v>
      </c>
      <c r="D44" s="6" t="str">
        <f>"12"</f>
        <v>12</v>
      </c>
      <c r="E44" s="6">
        <v>0</v>
      </c>
      <c r="F44" s="6" t="s">
        <v>8</v>
      </c>
    </row>
    <row r="45" spans="1:6">
      <c r="A45" s="6" t="s">
        <v>50</v>
      </c>
      <c r="B45" s="6" t="str">
        <f>"20230215913"</f>
        <v>20230215913</v>
      </c>
      <c r="C45" s="6" t="str">
        <f t="shared" si="1"/>
        <v>159</v>
      </c>
      <c r="D45" s="6" t="str">
        <f>"13"</f>
        <v>13</v>
      </c>
      <c r="E45" s="6">
        <v>0</v>
      </c>
      <c r="F45" s="6" t="s">
        <v>8</v>
      </c>
    </row>
    <row r="46" spans="1:6">
      <c r="A46" s="6" t="s">
        <v>51</v>
      </c>
      <c r="B46" s="6" t="str">
        <f>"20230215914"</f>
        <v>20230215914</v>
      </c>
      <c r="C46" s="6" t="str">
        <f t="shared" si="1"/>
        <v>159</v>
      </c>
      <c r="D46" s="6" t="str">
        <f>"14"</f>
        <v>14</v>
      </c>
      <c r="E46" s="6">
        <v>45.5</v>
      </c>
      <c r="F46" s="6"/>
    </row>
    <row r="47" spans="1:6">
      <c r="A47" s="6" t="s">
        <v>52</v>
      </c>
      <c r="B47" s="6" t="str">
        <f>"20230215915"</f>
        <v>20230215915</v>
      </c>
      <c r="C47" s="6" t="str">
        <f t="shared" si="1"/>
        <v>159</v>
      </c>
      <c r="D47" s="6" t="str">
        <f>"15"</f>
        <v>15</v>
      </c>
      <c r="E47" s="6">
        <v>0</v>
      </c>
      <c r="F47" s="6" t="s">
        <v>8</v>
      </c>
    </row>
    <row r="48" spans="1:6">
      <c r="A48" s="6" t="s">
        <v>53</v>
      </c>
      <c r="B48" s="6" t="str">
        <f>"20230215916"</f>
        <v>20230215916</v>
      </c>
      <c r="C48" s="6" t="str">
        <f t="shared" si="1"/>
        <v>159</v>
      </c>
      <c r="D48" s="6" t="str">
        <f>"16"</f>
        <v>16</v>
      </c>
      <c r="E48" s="6">
        <v>49.4</v>
      </c>
      <c r="F48" s="6"/>
    </row>
    <row r="49" spans="1:6">
      <c r="A49" s="6" t="s">
        <v>54</v>
      </c>
      <c r="B49" s="6" t="str">
        <f>"20230215917"</f>
        <v>20230215917</v>
      </c>
      <c r="C49" s="6" t="str">
        <f t="shared" si="1"/>
        <v>159</v>
      </c>
      <c r="D49" s="6" t="str">
        <f>"17"</f>
        <v>17</v>
      </c>
      <c r="E49" s="6">
        <v>32.7</v>
      </c>
      <c r="F49" s="6"/>
    </row>
    <row r="50" spans="1:6">
      <c r="A50" s="6" t="s">
        <v>55</v>
      </c>
      <c r="B50" s="6" t="str">
        <f>"20230215918"</f>
        <v>20230215918</v>
      </c>
      <c r="C50" s="6" t="str">
        <f t="shared" si="1"/>
        <v>159</v>
      </c>
      <c r="D50" s="6" t="str">
        <f>"18"</f>
        <v>18</v>
      </c>
      <c r="E50" s="6">
        <v>49.2</v>
      </c>
      <c r="F50" s="6"/>
    </row>
    <row r="51" spans="1:6">
      <c r="A51" s="6" t="s">
        <v>56</v>
      </c>
      <c r="B51" s="6" t="str">
        <f>"20230215919"</f>
        <v>20230215919</v>
      </c>
      <c r="C51" s="6" t="str">
        <f t="shared" si="1"/>
        <v>159</v>
      </c>
      <c r="D51" s="6" t="str">
        <f>"19"</f>
        <v>19</v>
      </c>
      <c r="E51" s="6">
        <v>0</v>
      </c>
      <c r="F51" s="6" t="s">
        <v>8</v>
      </c>
    </row>
    <row r="52" spans="1:6">
      <c r="A52" s="6" t="s">
        <v>57</v>
      </c>
      <c r="B52" s="6" t="str">
        <f>"20230215920"</f>
        <v>20230215920</v>
      </c>
      <c r="C52" s="6" t="str">
        <f t="shared" si="1"/>
        <v>159</v>
      </c>
      <c r="D52" s="6" t="str">
        <f>"20"</f>
        <v>20</v>
      </c>
      <c r="E52" s="6">
        <v>36.7</v>
      </c>
      <c r="F52" s="6"/>
    </row>
    <row r="53" spans="1:6">
      <c r="A53" s="6" t="s">
        <v>58</v>
      </c>
      <c r="B53" s="6" t="str">
        <f>"20230215921"</f>
        <v>20230215921</v>
      </c>
      <c r="C53" s="6" t="str">
        <f t="shared" si="1"/>
        <v>159</v>
      </c>
      <c r="D53" s="6" t="str">
        <f>"21"</f>
        <v>21</v>
      </c>
      <c r="E53" s="6">
        <v>0</v>
      </c>
      <c r="F53" s="6" t="s">
        <v>8</v>
      </c>
    </row>
    <row r="54" spans="1:6">
      <c r="A54" s="6" t="s">
        <v>59</v>
      </c>
      <c r="B54" s="6" t="str">
        <f>"20230215922"</f>
        <v>20230215922</v>
      </c>
      <c r="C54" s="6" t="str">
        <f t="shared" si="1"/>
        <v>159</v>
      </c>
      <c r="D54" s="6" t="str">
        <f>"22"</f>
        <v>22</v>
      </c>
      <c r="E54" s="6">
        <v>41.5</v>
      </c>
      <c r="F54" s="6"/>
    </row>
    <row r="55" spans="1:6">
      <c r="A55" s="6" t="s">
        <v>60</v>
      </c>
      <c r="B55" s="6" t="str">
        <f>"20230215923"</f>
        <v>20230215923</v>
      </c>
      <c r="C55" s="6" t="str">
        <f t="shared" si="1"/>
        <v>159</v>
      </c>
      <c r="D55" s="6" t="str">
        <f>"23"</f>
        <v>23</v>
      </c>
      <c r="E55" s="6">
        <v>56.8</v>
      </c>
      <c r="F55" s="6"/>
    </row>
    <row r="56" spans="1:6">
      <c r="A56" s="6" t="s">
        <v>61</v>
      </c>
      <c r="B56" s="6" t="str">
        <f>"20230215924"</f>
        <v>20230215924</v>
      </c>
      <c r="C56" s="6" t="str">
        <f t="shared" si="1"/>
        <v>159</v>
      </c>
      <c r="D56" s="6" t="str">
        <f>"24"</f>
        <v>24</v>
      </c>
      <c r="E56" s="6">
        <v>49.6</v>
      </c>
      <c r="F56" s="6"/>
    </row>
    <row r="57" spans="1:6">
      <c r="A57" s="6" t="s">
        <v>62</v>
      </c>
      <c r="B57" s="6" t="str">
        <f>"20230215925"</f>
        <v>20230215925</v>
      </c>
      <c r="C57" s="6" t="str">
        <f t="shared" si="1"/>
        <v>159</v>
      </c>
      <c r="D57" s="6" t="str">
        <f>"25"</f>
        <v>25</v>
      </c>
      <c r="E57" s="6">
        <v>40</v>
      </c>
      <c r="F57" s="6"/>
    </row>
    <row r="58" spans="1:6">
      <c r="A58" s="6" t="s">
        <v>63</v>
      </c>
      <c r="B58" s="6" t="str">
        <f>"20230215926"</f>
        <v>20230215926</v>
      </c>
      <c r="C58" s="6" t="str">
        <f t="shared" si="1"/>
        <v>159</v>
      </c>
      <c r="D58" s="6" t="str">
        <f>"26"</f>
        <v>26</v>
      </c>
      <c r="E58" s="6">
        <v>0</v>
      </c>
      <c r="F58" s="6" t="s">
        <v>8</v>
      </c>
    </row>
    <row r="59" spans="1:6">
      <c r="A59" s="6" t="s">
        <v>64</v>
      </c>
      <c r="B59" s="6" t="str">
        <f>"20230215927"</f>
        <v>20230215927</v>
      </c>
      <c r="C59" s="6" t="str">
        <f t="shared" si="1"/>
        <v>159</v>
      </c>
      <c r="D59" s="6" t="str">
        <f>"27"</f>
        <v>27</v>
      </c>
      <c r="E59" s="6">
        <v>0</v>
      </c>
      <c r="F59" s="6" t="s">
        <v>8</v>
      </c>
    </row>
    <row r="60" spans="1:6">
      <c r="A60" s="6" t="s">
        <v>65</v>
      </c>
      <c r="B60" s="6" t="str">
        <f>"20230215928"</f>
        <v>20230215928</v>
      </c>
      <c r="C60" s="6" t="str">
        <f t="shared" si="1"/>
        <v>159</v>
      </c>
      <c r="D60" s="6" t="str">
        <f>"28"</f>
        <v>28</v>
      </c>
      <c r="E60" s="6">
        <v>0</v>
      </c>
      <c r="F60" s="6" t="s">
        <v>8</v>
      </c>
    </row>
    <row r="61" spans="1:6">
      <c r="A61" s="6" t="s">
        <v>66</v>
      </c>
      <c r="B61" s="6" t="str">
        <f>"20230215929"</f>
        <v>20230215929</v>
      </c>
      <c r="C61" s="6" t="str">
        <f t="shared" si="1"/>
        <v>159</v>
      </c>
      <c r="D61" s="6" t="str">
        <f>"29"</f>
        <v>29</v>
      </c>
      <c r="E61" s="6">
        <v>0</v>
      </c>
      <c r="F61" s="6" t="s">
        <v>8</v>
      </c>
    </row>
    <row r="62" spans="1:6">
      <c r="A62" s="6" t="s">
        <v>67</v>
      </c>
      <c r="B62" s="6" t="str">
        <f>"20230215930"</f>
        <v>20230215930</v>
      </c>
      <c r="C62" s="6" t="str">
        <f t="shared" si="1"/>
        <v>159</v>
      </c>
      <c r="D62" s="6" t="str">
        <f>"30"</f>
        <v>30</v>
      </c>
      <c r="E62" s="6">
        <v>0</v>
      </c>
      <c r="F62" s="6" t="s">
        <v>8</v>
      </c>
    </row>
    <row r="63" spans="1:6">
      <c r="A63" s="6" t="s">
        <v>68</v>
      </c>
      <c r="B63" s="6" t="str">
        <f>"20230216001"</f>
        <v>20230216001</v>
      </c>
      <c r="C63" s="6" t="str">
        <f t="shared" ref="C63:C92" si="2">"160"</f>
        <v>160</v>
      </c>
      <c r="D63" s="6" t="str">
        <f>"01"</f>
        <v>01</v>
      </c>
      <c r="E63" s="6">
        <v>49.7</v>
      </c>
      <c r="F63" s="6"/>
    </row>
    <row r="64" spans="1:6">
      <c r="A64" s="6" t="s">
        <v>69</v>
      </c>
      <c r="B64" s="6" t="str">
        <f>"20230216002"</f>
        <v>20230216002</v>
      </c>
      <c r="C64" s="6" t="str">
        <f t="shared" si="2"/>
        <v>160</v>
      </c>
      <c r="D64" s="6" t="str">
        <f>"02"</f>
        <v>02</v>
      </c>
      <c r="E64" s="6">
        <v>0</v>
      </c>
      <c r="F64" s="6" t="s">
        <v>8</v>
      </c>
    </row>
    <row r="65" spans="1:6">
      <c r="A65" s="6" t="s">
        <v>70</v>
      </c>
      <c r="B65" s="6" t="str">
        <f>"20230216003"</f>
        <v>20230216003</v>
      </c>
      <c r="C65" s="6" t="str">
        <f t="shared" si="2"/>
        <v>160</v>
      </c>
      <c r="D65" s="6" t="str">
        <f>"03"</f>
        <v>03</v>
      </c>
      <c r="E65" s="6">
        <v>44.1</v>
      </c>
      <c r="F65" s="6"/>
    </row>
    <row r="66" spans="1:6">
      <c r="A66" s="6" t="s">
        <v>71</v>
      </c>
      <c r="B66" s="6" t="str">
        <f>"20230216004"</f>
        <v>20230216004</v>
      </c>
      <c r="C66" s="6" t="str">
        <f t="shared" si="2"/>
        <v>160</v>
      </c>
      <c r="D66" s="6" t="str">
        <f>"04"</f>
        <v>04</v>
      </c>
      <c r="E66" s="6">
        <v>67.4</v>
      </c>
      <c r="F66" s="6"/>
    </row>
    <row r="67" spans="1:6">
      <c r="A67" s="6" t="s">
        <v>72</v>
      </c>
      <c r="B67" s="6" t="str">
        <f>"20230216005"</f>
        <v>20230216005</v>
      </c>
      <c r="C67" s="6" t="str">
        <f t="shared" si="2"/>
        <v>160</v>
      </c>
      <c r="D67" s="6" t="str">
        <f>"05"</f>
        <v>05</v>
      </c>
      <c r="E67" s="6">
        <v>0</v>
      </c>
      <c r="F67" s="6" t="s">
        <v>8</v>
      </c>
    </row>
    <row r="68" spans="1:6">
      <c r="A68" s="6" t="s">
        <v>73</v>
      </c>
      <c r="B68" s="6" t="str">
        <f>"20230216006"</f>
        <v>20230216006</v>
      </c>
      <c r="C68" s="6" t="str">
        <f t="shared" si="2"/>
        <v>160</v>
      </c>
      <c r="D68" s="6" t="str">
        <f>"06"</f>
        <v>06</v>
      </c>
      <c r="E68" s="6">
        <v>61.6</v>
      </c>
      <c r="F68" s="6"/>
    </row>
    <row r="69" spans="1:6">
      <c r="A69" s="6" t="s">
        <v>74</v>
      </c>
      <c r="B69" s="6" t="str">
        <f>"20230216007"</f>
        <v>20230216007</v>
      </c>
      <c r="C69" s="6" t="str">
        <f t="shared" si="2"/>
        <v>160</v>
      </c>
      <c r="D69" s="6" t="str">
        <f>"07"</f>
        <v>07</v>
      </c>
      <c r="E69" s="6">
        <v>0</v>
      </c>
      <c r="F69" s="6" t="s">
        <v>8</v>
      </c>
    </row>
    <row r="70" spans="1:6">
      <c r="A70" s="6" t="s">
        <v>75</v>
      </c>
      <c r="B70" s="6" t="str">
        <f>"20230216008"</f>
        <v>20230216008</v>
      </c>
      <c r="C70" s="6" t="str">
        <f t="shared" si="2"/>
        <v>160</v>
      </c>
      <c r="D70" s="6" t="str">
        <f>"08"</f>
        <v>08</v>
      </c>
      <c r="E70" s="6">
        <v>53.5</v>
      </c>
      <c r="F70" s="6"/>
    </row>
    <row r="71" spans="1:6">
      <c r="A71" s="6" t="s">
        <v>76</v>
      </c>
      <c r="B71" s="6" t="str">
        <f>"20230216009"</f>
        <v>20230216009</v>
      </c>
      <c r="C71" s="6" t="str">
        <f t="shared" si="2"/>
        <v>160</v>
      </c>
      <c r="D71" s="6" t="str">
        <f>"09"</f>
        <v>09</v>
      </c>
      <c r="E71" s="6">
        <v>0</v>
      </c>
      <c r="F71" s="6" t="s">
        <v>8</v>
      </c>
    </row>
    <row r="72" spans="1:6">
      <c r="A72" s="6" t="s">
        <v>77</v>
      </c>
      <c r="B72" s="6" t="str">
        <f>"20230216010"</f>
        <v>20230216010</v>
      </c>
      <c r="C72" s="6" t="str">
        <f t="shared" si="2"/>
        <v>160</v>
      </c>
      <c r="D72" s="6" t="str">
        <f>"10"</f>
        <v>10</v>
      </c>
      <c r="E72" s="6">
        <v>0</v>
      </c>
      <c r="F72" s="6" t="s">
        <v>8</v>
      </c>
    </row>
    <row r="73" spans="1:6">
      <c r="A73" s="6" t="s">
        <v>78</v>
      </c>
      <c r="B73" s="6" t="str">
        <f>"20230216011"</f>
        <v>20230216011</v>
      </c>
      <c r="C73" s="6" t="str">
        <f t="shared" si="2"/>
        <v>160</v>
      </c>
      <c r="D73" s="6" t="str">
        <f>"11"</f>
        <v>11</v>
      </c>
      <c r="E73" s="6">
        <v>33.9</v>
      </c>
      <c r="F73" s="6"/>
    </row>
    <row r="74" spans="1:6">
      <c r="A74" s="6" t="s">
        <v>79</v>
      </c>
      <c r="B74" s="6" t="str">
        <f>"20230216012"</f>
        <v>20230216012</v>
      </c>
      <c r="C74" s="6" t="str">
        <f t="shared" si="2"/>
        <v>160</v>
      </c>
      <c r="D74" s="6" t="str">
        <f>"12"</f>
        <v>12</v>
      </c>
      <c r="E74" s="6">
        <v>35.2</v>
      </c>
      <c r="F74" s="6"/>
    </row>
    <row r="75" spans="1:6">
      <c r="A75" s="6" t="s">
        <v>80</v>
      </c>
      <c r="B75" s="6" t="str">
        <f>"20230216013"</f>
        <v>20230216013</v>
      </c>
      <c r="C75" s="6" t="str">
        <f t="shared" si="2"/>
        <v>160</v>
      </c>
      <c r="D75" s="6" t="str">
        <f>"13"</f>
        <v>13</v>
      </c>
      <c r="E75" s="6">
        <v>40.3</v>
      </c>
      <c r="F75" s="6"/>
    </row>
    <row r="76" spans="1:6">
      <c r="A76" s="6" t="s">
        <v>81</v>
      </c>
      <c r="B76" s="6" t="str">
        <f>"20230216014"</f>
        <v>20230216014</v>
      </c>
      <c r="C76" s="6" t="str">
        <f t="shared" si="2"/>
        <v>160</v>
      </c>
      <c r="D76" s="6" t="str">
        <f>"14"</f>
        <v>14</v>
      </c>
      <c r="E76" s="6">
        <v>39.8</v>
      </c>
      <c r="F76" s="6"/>
    </row>
    <row r="77" spans="1:6">
      <c r="A77" s="6" t="s">
        <v>82</v>
      </c>
      <c r="B77" s="6" t="str">
        <f>"20230216015"</f>
        <v>20230216015</v>
      </c>
      <c r="C77" s="6" t="str">
        <f t="shared" si="2"/>
        <v>160</v>
      </c>
      <c r="D77" s="6" t="str">
        <f>"15"</f>
        <v>15</v>
      </c>
      <c r="E77" s="6">
        <v>0</v>
      </c>
      <c r="F77" s="6" t="s">
        <v>8</v>
      </c>
    </row>
    <row r="78" spans="1:6">
      <c r="A78" s="6" t="s">
        <v>83</v>
      </c>
      <c r="B78" s="6" t="str">
        <f>"20230216016"</f>
        <v>20230216016</v>
      </c>
      <c r="C78" s="6" t="str">
        <f t="shared" si="2"/>
        <v>160</v>
      </c>
      <c r="D78" s="6" t="str">
        <f>"16"</f>
        <v>16</v>
      </c>
      <c r="E78" s="6">
        <v>0</v>
      </c>
      <c r="F78" s="6" t="s">
        <v>8</v>
      </c>
    </row>
    <row r="79" spans="1:6">
      <c r="A79" s="6" t="s">
        <v>84</v>
      </c>
      <c r="B79" s="6" t="str">
        <f>"20230216017"</f>
        <v>20230216017</v>
      </c>
      <c r="C79" s="6" t="str">
        <f t="shared" si="2"/>
        <v>160</v>
      </c>
      <c r="D79" s="6" t="str">
        <f>"17"</f>
        <v>17</v>
      </c>
      <c r="E79" s="6">
        <v>54</v>
      </c>
      <c r="F79" s="6"/>
    </row>
    <row r="80" spans="1:6">
      <c r="A80" s="6" t="s">
        <v>85</v>
      </c>
      <c r="B80" s="6" t="str">
        <f>"20230216018"</f>
        <v>20230216018</v>
      </c>
      <c r="C80" s="6" t="str">
        <f t="shared" si="2"/>
        <v>160</v>
      </c>
      <c r="D80" s="6" t="str">
        <f>"18"</f>
        <v>18</v>
      </c>
      <c r="E80" s="6">
        <v>41.7</v>
      </c>
      <c r="F80" s="6"/>
    </row>
    <row r="81" spans="1:6">
      <c r="A81" s="6" t="s">
        <v>86</v>
      </c>
      <c r="B81" s="6" t="str">
        <f>"20230216019"</f>
        <v>20230216019</v>
      </c>
      <c r="C81" s="6" t="str">
        <f t="shared" si="2"/>
        <v>160</v>
      </c>
      <c r="D81" s="6" t="str">
        <f>"19"</f>
        <v>19</v>
      </c>
      <c r="E81" s="6">
        <v>0</v>
      </c>
      <c r="F81" s="6" t="s">
        <v>8</v>
      </c>
    </row>
    <row r="82" spans="1:6">
      <c r="A82" s="6" t="s">
        <v>87</v>
      </c>
      <c r="B82" s="6" t="str">
        <f>"20230216020"</f>
        <v>20230216020</v>
      </c>
      <c r="C82" s="6" t="str">
        <f t="shared" si="2"/>
        <v>160</v>
      </c>
      <c r="D82" s="6" t="str">
        <f>"20"</f>
        <v>20</v>
      </c>
      <c r="E82" s="6">
        <v>56</v>
      </c>
      <c r="F82" s="6"/>
    </row>
    <row r="83" spans="1:6">
      <c r="A83" s="6" t="s">
        <v>88</v>
      </c>
      <c r="B83" s="6" t="str">
        <f>"20230216021"</f>
        <v>20230216021</v>
      </c>
      <c r="C83" s="6" t="str">
        <f t="shared" si="2"/>
        <v>160</v>
      </c>
      <c r="D83" s="6" t="str">
        <f>"21"</f>
        <v>21</v>
      </c>
      <c r="E83" s="6">
        <v>33.5</v>
      </c>
      <c r="F83" s="6"/>
    </row>
    <row r="84" spans="1:6">
      <c r="A84" s="6" t="s">
        <v>89</v>
      </c>
      <c r="B84" s="6" t="str">
        <f>"20230216022"</f>
        <v>20230216022</v>
      </c>
      <c r="C84" s="6" t="str">
        <f t="shared" si="2"/>
        <v>160</v>
      </c>
      <c r="D84" s="6" t="str">
        <f>"22"</f>
        <v>22</v>
      </c>
      <c r="E84" s="6">
        <v>40</v>
      </c>
      <c r="F84" s="6"/>
    </row>
    <row r="85" spans="1:6">
      <c r="A85" s="6" t="s">
        <v>90</v>
      </c>
      <c r="B85" s="6" t="str">
        <f>"20230216023"</f>
        <v>20230216023</v>
      </c>
      <c r="C85" s="6" t="str">
        <f t="shared" si="2"/>
        <v>160</v>
      </c>
      <c r="D85" s="6" t="str">
        <f>"23"</f>
        <v>23</v>
      </c>
      <c r="E85" s="6">
        <v>0</v>
      </c>
      <c r="F85" s="6" t="s">
        <v>8</v>
      </c>
    </row>
    <row r="86" spans="1:6">
      <c r="A86" s="6" t="s">
        <v>91</v>
      </c>
      <c r="B86" s="6" t="str">
        <f>"20230216024"</f>
        <v>20230216024</v>
      </c>
      <c r="C86" s="6" t="str">
        <f t="shared" si="2"/>
        <v>160</v>
      </c>
      <c r="D86" s="6" t="str">
        <f>"24"</f>
        <v>24</v>
      </c>
      <c r="E86" s="6">
        <v>48.3</v>
      </c>
      <c r="F86" s="6"/>
    </row>
    <row r="87" spans="1:6">
      <c r="A87" s="6" t="s">
        <v>92</v>
      </c>
      <c r="B87" s="6" t="str">
        <f>"20230216025"</f>
        <v>20230216025</v>
      </c>
      <c r="C87" s="6" t="str">
        <f t="shared" si="2"/>
        <v>160</v>
      </c>
      <c r="D87" s="6" t="str">
        <f>"25"</f>
        <v>25</v>
      </c>
      <c r="E87" s="6">
        <v>0</v>
      </c>
      <c r="F87" s="6" t="s">
        <v>8</v>
      </c>
    </row>
    <row r="88" spans="1:6">
      <c r="A88" s="6" t="s">
        <v>93</v>
      </c>
      <c r="B88" s="6" t="str">
        <f>"20230216026"</f>
        <v>20230216026</v>
      </c>
      <c r="C88" s="6" t="str">
        <f t="shared" si="2"/>
        <v>160</v>
      </c>
      <c r="D88" s="6" t="str">
        <f>"26"</f>
        <v>26</v>
      </c>
      <c r="E88" s="6">
        <v>0</v>
      </c>
      <c r="F88" s="6" t="s">
        <v>8</v>
      </c>
    </row>
    <row r="89" spans="1:6">
      <c r="A89" s="6" t="s">
        <v>94</v>
      </c>
      <c r="B89" s="6" t="str">
        <f>"20230216027"</f>
        <v>20230216027</v>
      </c>
      <c r="C89" s="6" t="str">
        <f t="shared" si="2"/>
        <v>160</v>
      </c>
      <c r="D89" s="6" t="str">
        <f>"27"</f>
        <v>27</v>
      </c>
      <c r="E89" s="6">
        <v>42.8</v>
      </c>
      <c r="F89" s="6"/>
    </row>
    <row r="90" spans="1:6">
      <c r="A90" s="6" t="s">
        <v>95</v>
      </c>
      <c r="B90" s="6" t="str">
        <f>"20230216028"</f>
        <v>20230216028</v>
      </c>
      <c r="C90" s="6" t="str">
        <f t="shared" si="2"/>
        <v>160</v>
      </c>
      <c r="D90" s="6" t="str">
        <f>"28"</f>
        <v>28</v>
      </c>
      <c r="E90" s="6">
        <v>51.7</v>
      </c>
      <c r="F90" s="6"/>
    </row>
    <row r="91" spans="1:6">
      <c r="A91" s="6" t="s">
        <v>96</v>
      </c>
      <c r="B91" s="6" t="str">
        <f>"20230216029"</f>
        <v>20230216029</v>
      </c>
      <c r="C91" s="6" t="str">
        <f t="shared" si="2"/>
        <v>160</v>
      </c>
      <c r="D91" s="6" t="str">
        <f>"29"</f>
        <v>29</v>
      </c>
      <c r="E91" s="6">
        <v>0</v>
      </c>
      <c r="F91" s="6" t="s">
        <v>8</v>
      </c>
    </row>
    <row r="92" spans="1:6">
      <c r="A92" s="6" t="s">
        <v>97</v>
      </c>
      <c r="B92" s="6" t="str">
        <f>"20230216030"</f>
        <v>20230216030</v>
      </c>
      <c r="C92" s="6" t="str">
        <f t="shared" si="2"/>
        <v>160</v>
      </c>
      <c r="D92" s="6" t="str">
        <f>"30"</f>
        <v>30</v>
      </c>
      <c r="E92" s="6">
        <v>39.6</v>
      </c>
      <c r="F92" s="6"/>
    </row>
    <row r="93" spans="1:6">
      <c r="A93" s="6" t="s">
        <v>98</v>
      </c>
      <c r="B93" s="6" t="str">
        <f>"20230216101"</f>
        <v>20230216101</v>
      </c>
      <c r="C93" s="6" t="str">
        <f t="shared" ref="C93:C122" si="3">"161"</f>
        <v>161</v>
      </c>
      <c r="D93" s="6" t="str">
        <f>"01"</f>
        <v>01</v>
      </c>
      <c r="E93" s="6">
        <v>38.4</v>
      </c>
      <c r="F93" s="6"/>
    </row>
    <row r="94" spans="1:6">
      <c r="A94" s="6" t="s">
        <v>99</v>
      </c>
      <c r="B94" s="6" t="str">
        <f>"20230216102"</f>
        <v>20230216102</v>
      </c>
      <c r="C94" s="6" t="str">
        <f t="shared" si="3"/>
        <v>161</v>
      </c>
      <c r="D94" s="6" t="str">
        <f>"02"</f>
        <v>02</v>
      </c>
      <c r="E94" s="6">
        <v>40.9</v>
      </c>
      <c r="F94" s="6"/>
    </row>
    <row r="95" spans="1:6">
      <c r="A95" s="6" t="s">
        <v>100</v>
      </c>
      <c r="B95" s="6" t="str">
        <f>"20230216103"</f>
        <v>20230216103</v>
      </c>
      <c r="C95" s="6" t="str">
        <f t="shared" si="3"/>
        <v>161</v>
      </c>
      <c r="D95" s="6" t="str">
        <f>"03"</f>
        <v>03</v>
      </c>
      <c r="E95" s="6">
        <v>56.7</v>
      </c>
      <c r="F95" s="6"/>
    </row>
    <row r="96" spans="1:6">
      <c r="A96" s="6" t="s">
        <v>101</v>
      </c>
      <c r="B96" s="6" t="str">
        <f>"20230216104"</f>
        <v>20230216104</v>
      </c>
      <c r="C96" s="6" t="str">
        <f t="shared" si="3"/>
        <v>161</v>
      </c>
      <c r="D96" s="6" t="str">
        <f>"04"</f>
        <v>04</v>
      </c>
      <c r="E96" s="6">
        <v>49.6</v>
      </c>
      <c r="F96" s="6"/>
    </row>
    <row r="97" spans="1:6">
      <c r="A97" s="6" t="s">
        <v>102</v>
      </c>
      <c r="B97" s="6" t="str">
        <f>"20230216105"</f>
        <v>20230216105</v>
      </c>
      <c r="C97" s="6" t="str">
        <f t="shared" si="3"/>
        <v>161</v>
      </c>
      <c r="D97" s="6" t="str">
        <f>"05"</f>
        <v>05</v>
      </c>
      <c r="E97" s="6">
        <v>38.6</v>
      </c>
      <c r="F97" s="6"/>
    </row>
    <row r="98" spans="1:6">
      <c r="A98" s="6" t="s">
        <v>103</v>
      </c>
      <c r="B98" s="6" t="str">
        <f>"20230216106"</f>
        <v>20230216106</v>
      </c>
      <c r="C98" s="6" t="str">
        <f t="shared" si="3"/>
        <v>161</v>
      </c>
      <c r="D98" s="6" t="str">
        <f>"06"</f>
        <v>06</v>
      </c>
      <c r="E98" s="6">
        <v>41.2</v>
      </c>
      <c r="F98" s="6"/>
    </row>
    <row r="99" spans="1:6">
      <c r="A99" s="6" t="s">
        <v>104</v>
      </c>
      <c r="B99" s="6" t="str">
        <f>"20230216107"</f>
        <v>20230216107</v>
      </c>
      <c r="C99" s="6" t="str">
        <f t="shared" si="3"/>
        <v>161</v>
      </c>
      <c r="D99" s="6" t="str">
        <f>"07"</f>
        <v>07</v>
      </c>
      <c r="E99" s="6">
        <v>48.6</v>
      </c>
      <c r="F99" s="6"/>
    </row>
    <row r="100" spans="1:6">
      <c r="A100" s="6" t="s">
        <v>105</v>
      </c>
      <c r="B100" s="6" t="str">
        <f>"20230216108"</f>
        <v>20230216108</v>
      </c>
      <c r="C100" s="6" t="str">
        <f t="shared" si="3"/>
        <v>161</v>
      </c>
      <c r="D100" s="6" t="str">
        <f>"08"</f>
        <v>08</v>
      </c>
      <c r="E100" s="6">
        <v>0</v>
      </c>
      <c r="F100" s="6" t="s">
        <v>8</v>
      </c>
    </row>
    <row r="101" spans="1:6">
      <c r="A101" s="6" t="s">
        <v>106</v>
      </c>
      <c r="B101" s="6" t="str">
        <f>"20230216109"</f>
        <v>20230216109</v>
      </c>
      <c r="C101" s="6" t="str">
        <f t="shared" si="3"/>
        <v>161</v>
      </c>
      <c r="D101" s="6" t="str">
        <f>"09"</f>
        <v>09</v>
      </c>
      <c r="E101" s="6">
        <v>0</v>
      </c>
      <c r="F101" s="6" t="s">
        <v>8</v>
      </c>
    </row>
    <row r="102" spans="1:6">
      <c r="A102" s="6" t="s">
        <v>107</v>
      </c>
      <c r="B102" s="6" t="str">
        <f>"20230216110"</f>
        <v>20230216110</v>
      </c>
      <c r="C102" s="6" t="str">
        <f t="shared" si="3"/>
        <v>161</v>
      </c>
      <c r="D102" s="6" t="str">
        <f>"10"</f>
        <v>10</v>
      </c>
      <c r="E102" s="6">
        <v>0</v>
      </c>
      <c r="F102" s="6" t="s">
        <v>8</v>
      </c>
    </row>
    <row r="103" spans="1:6">
      <c r="A103" s="6" t="s">
        <v>108</v>
      </c>
      <c r="B103" s="6" t="str">
        <f>"20230216111"</f>
        <v>20230216111</v>
      </c>
      <c r="C103" s="6" t="str">
        <f t="shared" si="3"/>
        <v>161</v>
      </c>
      <c r="D103" s="6" t="str">
        <f>"11"</f>
        <v>11</v>
      </c>
      <c r="E103" s="6">
        <v>42.5</v>
      </c>
      <c r="F103" s="6"/>
    </row>
    <row r="104" spans="1:6">
      <c r="A104" s="6" t="s">
        <v>109</v>
      </c>
      <c r="B104" s="6" t="str">
        <f>"20230216112"</f>
        <v>20230216112</v>
      </c>
      <c r="C104" s="6" t="str">
        <f t="shared" si="3"/>
        <v>161</v>
      </c>
      <c r="D104" s="6" t="str">
        <f>"12"</f>
        <v>12</v>
      </c>
      <c r="E104" s="6">
        <v>0</v>
      </c>
      <c r="F104" s="6" t="s">
        <v>8</v>
      </c>
    </row>
    <row r="105" spans="1:6">
      <c r="A105" s="6" t="s">
        <v>110</v>
      </c>
      <c r="B105" s="6" t="str">
        <f>"20230216113"</f>
        <v>20230216113</v>
      </c>
      <c r="C105" s="6" t="str">
        <f t="shared" si="3"/>
        <v>161</v>
      </c>
      <c r="D105" s="6" t="str">
        <f>"13"</f>
        <v>13</v>
      </c>
      <c r="E105" s="6">
        <v>42.3</v>
      </c>
      <c r="F105" s="6"/>
    </row>
    <row r="106" spans="1:6">
      <c r="A106" s="6" t="s">
        <v>111</v>
      </c>
      <c r="B106" s="6" t="str">
        <f>"20230216114"</f>
        <v>20230216114</v>
      </c>
      <c r="C106" s="6" t="str">
        <f t="shared" si="3"/>
        <v>161</v>
      </c>
      <c r="D106" s="6" t="str">
        <f>"14"</f>
        <v>14</v>
      </c>
      <c r="E106" s="6">
        <v>49.3</v>
      </c>
      <c r="F106" s="6"/>
    </row>
    <row r="107" spans="1:6">
      <c r="A107" s="6" t="s">
        <v>112</v>
      </c>
      <c r="B107" s="6" t="str">
        <f>"20230216115"</f>
        <v>20230216115</v>
      </c>
      <c r="C107" s="6" t="str">
        <f t="shared" si="3"/>
        <v>161</v>
      </c>
      <c r="D107" s="6" t="str">
        <f>"15"</f>
        <v>15</v>
      </c>
      <c r="E107" s="6">
        <v>37.2</v>
      </c>
      <c r="F107" s="6"/>
    </row>
    <row r="108" spans="1:6">
      <c r="A108" s="6" t="s">
        <v>113</v>
      </c>
      <c r="B108" s="6" t="str">
        <f>"20230216116"</f>
        <v>20230216116</v>
      </c>
      <c r="C108" s="6" t="str">
        <f t="shared" si="3"/>
        <v>161</v>
      </c>
      <c r="D108" s="6" t="str">
        <f>"16"</f>
        <v>16</v>
      </c>
      <c r="E108" s="6">
        <v>42.6</v>
      </c>
      <c r="F108" s="6"/>
    </row>
    <row r="109" spans="1:6">
      <c r="A109" s="6" t="s">
        <v>114</v>
      </c>
      <c r="B109" s="6" t="str">
        <f>"20230216117"</f>
        <v>20230216117</v>
      </c>
      <c r="C109" s="6" t="str">
        <f t="shared" si="3"/>
        <v>161</v>
      </c>
      <c r="D109" s="6" t="str">
        <f>"17"</f>
        <v>17</v>
      </c>
      <c r="E109" s="6">
        <v>33.2</v>
      </c>
      <c r="F109" s="6"/>
    </row>
    <row r="110" spans="1:6">
      <c r="A110" s="6" t="s">
        <v>115</v>
      </c>
      <c r="B110" s="6" t="str">
        <f>"20230216118"</f>
        <v>20230216118</v>
      </c>
      <c r="C110" s="6" t="str">
        <f t="shared" si="3"/>
        <v>161</v>
      </c>
      <c r="D110" s="6" t="str">
        <f>"18"</f>
        <v>18</v>
      </c>
      <c r="E110" s="6">
        <v>0</v>
      </c>
      <c r="F110" s="6" t="s">
        <v>8</v>
      </c>
    </row>
    <row r="111" spans="1:6">
      <c r="A111" s="6" t="s">
        <v>116</v>
      </c>
      <c r="B111" s="6" t="str">
        <f>"20230216119"</f>
        <v>20230216119</v>
      </c>
      <c r="C111" s="6" t="str">
        <f t="shared" si="3"/>
        <v>161</v>
      </c>
      <c r="D111" s="6" t="str">
        <f>"19"</f>
        <v>19</v>
      </c>
      <c r="E111" s="6">
        <v>0</v>
      </c>
      <c r="F111" s="6" t="s">
        <v>8</v>
      </c>
    </row>
    <row r="112" spans="1:6">
      <c r="A112" s="6" t="s">
        <v>117</v>
      </c>
      <c r="B112" s="6" t="str">
        <f>"20230216120"</f>
        <v>20230216120</v>
      </c>
      <c r="C112" s="6" t="str">
        <f t="shared" si="3"/>
        <v>161</v>
      </c>
      <c r="D112" s="6" t="str">
        <f>"20"</f>
        <v>20</v>
      </c>
      <c r="E112" s="6">
        <v>34.6</v>
      </c>
      <c r="F112" s="6"/>
    </row>
    <row r="113" spans="1:6">
      <c r="A113" s="6" t="s">
        <v>118</v>
      </c>
      <c r="B113" s="6" t="str">
        <f>"20230216121"</f>
        <v>20230216121</v>
      </c>
      <c r="C113" s="6" t="str">
        <f t="shared" si="3"/>
        <v>161</v>
      </c>
      <c r="D113" s="6" t="str">
        <f>"21"</f>
        <v>21</v>
      </c>
      <c r="E113" s="6">
        <v>0</v>
      </c>
      <c r="F113" s="6" t="s">
        <v>8</v>
      </c>
    </row>
    <row r="114" spans="1:6">
      <c r="A114" s="6" t="s">
        <v>119</v>
      </c>
      <c r="B114" s="6" t="str">
        <f>"20230216122"</f>
        <v>20230216122</v>
      </c>
      <c r="C114" s="6" t="str">
        <f t="shared" si="3"/>
        <v>161</v>
      </c>
      <c r="D114" s="6" t="str">
        <f>"22"</f>
        <v>22</v>
      </c>
      <c r="E114" s="6">
        <v>44.3</v>
      </c>
      <c r="F114" s="6"/>
    </row>
    <row r="115" spans="1:6">
      <c r="A115" s="6" t="s">
        <v>120</v>
      </c>
      <c r="B115" s="6" t="str">
        <f>"20230216123"</f>
        <v>20230216123</v>
      </c>
      <c r="C115" s="6" t="str">
        <f t="shared" si="3"/>
        <v>161</v>
      </c>
      <c r="D115" s="6" t="str">
        <f>"23"</f>
        <v>23</v>
      </c>
      <c r="E115" s="6">
        <v>0</v>
      </c>
      <c r="F115" s="6" t="s">
        <v>8</v>
      </c>
    </row>
    <row r="116" spans="1:6">
      <c r="A116" s="6" t="s">
        <v>121</v>
      </c>
      <c r="B116" s="6" t="str">
        <f>"20230216124"</f>
        <v>20230216124</v>
      </c>
      <c r="C116" s="6" t="str">
        <f t="shared" si="3"/>
        <v>161</v>
      </c>
      <c r="D116" s="6" t="str">
        <f>"24"</f>
        <v>24</v>
      </c>
      <c r="E116" s="6">
        <v>0</v>
      </c>
      <c r="F116" s="6" t="s">
        <v>8</v>
      </c>
    </row>
    <row r="117" spans="1:6">
      <c r="A117" s="6" t="s">
        <v>122</v>
      </c>
      <c r="B117" s="6" t="str">
        <f>"20230216125"</f>
        <v>20230216125</v>
      </c>
      <c r="C117" s="6" t="str">
        <f t="shared" si="3"/>
        <v>161</v>
      </c>
      <c r="D117" s="6" t="str">
        <f>"25"</f>
        <v>25</v>
      </c>
      <c r="E117" s="6">
        <v>44</v>
      </c>
      <c r="F117" s="6"/>
    </row>
    <row r="118" spans="1:6">
      <c r="A118" s="6" t="s">
        <v>123</v>
      </c>
      <c r="B118" s="6" t="str">
        <f>"20230216126"</f>
        <v>20230216126</v>
      </c>
      <c r="C118" s="6" t="str">
        <f t="shared" si="3"/>
        <v>161</v>
      </c>
      <c r="D118" s="6" t="str">
        <f>"26"</f>
        <v>26</v>
      </c>
      <c r="E118" s="6">
        <v>47.1</v>
      </c>
      <c r="F118" s="6"/>
    </row>
    <row r="119" spans="1:6">
      <c r="A119" s="6" t="s">
        <v>124</v>
      </c>
      <c r="B119" s="6" t="str">
        <f>"20230216127"</f>
        <v>20230216127</v>
      </c>
      <c r="C119" s="6" t="str">
        <f t="shared" si="3"/>
        <v>161</v>
      </c>
      <c r="D119" s="6" t="str">
        <f>"27"</f>
        <v>27</v>
      </c>
      <c r="E119" s="6">
        <v>0</v>
      </c>
      <c r="F119" s="6" t="s">
        <v>8</v>
      </c>
    </row>
    <row r="120" spans="1:6">
      <c r="A120" s="6" t="s">
        <v>125</v>
      </c>
      <c r="B120" s="6" t="str">
        <f>"20230216128"</f>
        <v>20230216128</v>
      </c>
      <c r="C120" s="6" t="str">
        <f t="shared" si="3"/>
        <v>161</v>
      </c>
      <c r="D120" s="6" t="str">
        <f>"28"</f>
        <v>28</v>
      </c>
      <c r="E120" s="6">
        <v>0</v>
      </c>
      <c r="F120" s="6" t="s">
        <v>8</v>
      </c>
    </row>
    <row r="121" spans="1:6">
      <c r="A121" s="6" t="s">
        <v>126</v>
      </c>
      <c r="B121" s="6" t="str">
        <f>"20230216129"</f>
        <v>20230216129</v>
      </c>
      <c r="C121" s="6" t="str">
        <f t="shared" si="3"/>
        <v>161</v>
      </c>
      <c r="D121" s="6" t="str">
        <f>"29"</f>
        <v>29</v>
      </c>
      <c r="E121" s="6">
        <v>55</v>
      </c>
      <c r="F121" s="6"/>
    </row>
    <row r="122" spans="1:6">
      <c r="A122" s="6" t="s">
        <v>127</v>
      </c>
      <c r="B122" s="6" t="str">
        <f>"20230216130"</f>
        <v>20230216130</v>
      </c>
      <c r="C122" s="6" t="str">
        <f t="shared" si="3"/>
        <v>161</v>
      </c>
      <c r="D122" s="6" t="str">
        <f>"30"</f>
        <v>30</v>
      </c>
      <c r="E122" s="6">
        <v>46.1</v>
      </c>
      <c r="F122" s="6"/>
    </row>
    <row r="123" spans="1:6">
      <c r="A123" s="6" t="s">
        <v>128</v>
      </c>
      <c r="B123" s="6" t="str">
        <f>"20230216201"</f>
        <v>20230216201</v>
      </c>
      <c r="C123" s="6" t="str">
        <f t="shared" ref="C123:C152" si="4">"162"</f>
        <v>162</v>
      </c>
      <c r="D123" s="6" t="str">
        <f>"01"</f>
        <v>01</v>
      </c>
      <c r="E123" s="6">
        <v>0</v>
      </c>
      <c r="F123" s="6" t="s">
        <v>8</v>
      </c>
    </row>
    <row r="124" spans="1:6">
      <c r="A124" s="6" t="s">
        <v>129</v>
      </c>
      <c r="B124" s="6" t="str">
        <f>"20230216202"</f>
        <v>20230216202</v>
      </c>
      <c r="C124" s="6" t="str">
        <f t="shared" si="4"/>
        <v>162</v>
      </c>
      <c r="D124" s="6" t="str">
        <f>"02"</f>
        <v>02</v>
      </c>
      <c r="E124" s="6">
        <v>36.7</v>
      </c>
      <c r="F124" s="6"/>
    </row>
    <row r="125" spans="1:6">
      <c r="A125" s="6" t="s">
        <v>130</v>
      </c>
      <c r="B125" s="6" t="str">
        <f>"20230216203"</f>
        <v>20230216203</v>
      </c>
      <c r="C125" s="6" t="str">
        <f t="shared" si="4"/>
        <v>162</v>
      </c>
      <c r="D125" s="6" t="str">
        <f>"03"</f>
        <v>03</v>
      </c>
      <c r="E125" s="6">
        <v>0</v>
      </c>
      <c r="F125" s="6" t="s">
        <v>8</v>
      </c>
    </row>
    <row r="126" spans="1:6">
      <c r="A126" s="6" t="s">
        <v>131</v>
      </c>
      <c r="B126" s="6" t="str">
        <f>"20230216204"</f>
        <v>20230216204</v>
      </c>
      <c r="C126" s="6" t="str">
        <f t="shared" si="4"/>
        <v>162</v>
      </c>
      <c r="D126" s="6" t="str">
        <f>"04"</f>
        <v>04</v>
      </c>
      <c r="E126" s="6">
        <v>33.7</v>
      </c>
      <c r="F126" s="6"/>
    </row>
    <row r="127" spans="1:6">
      <c r="A127" s="6" t="s">
        <v>132</v>
      </c>
      <c r="B127" s="6" t="str">
        <f>"20230216205"</f>
        <v>20230216205</v>
      </c>
      <c r="C127" s="6" t="str">
        <f t="shared" si="4"/>
        <v>162</v>
      </c>
      <c r="D127" s="6" t="str">
        <f>"05"</f>
        <v>05</v>
      </c>
      <c r="E127" s="6">
        <v>52.6</v>
      </c>
      <c r="F127" s="6"/>
    </row>
    <row r="128" spans="1:6">
      <c r="A128" s="6" t="s">
        <v>133</v>
      </c>
      <c r="B128" s="6" t="str">
        <f>"20230216206"</f>
        <v>20230216206</v>
      </c>
      <c r="C128" s="6" t="str">
        <f t="shared" si="4"/>
        <v>162</v>
      </c>
      <c r="D128" s="6" t="str">
        <f>"06"</f>
        <v>06</v>
      </c>
      <c r="E128" s="6">
        <v>33.9</v>
      </c>
      <c r="F128" s="6"/>
    </row>
    <row r="129" spans="1:6">
      <c r="A129" s="6" t="s">
        <v>134</v>
      </c>
      <c r="B129" s="6" t="str">
        <f>"20230216207"</f>
        <v>20230216207</v>
      </c>
      <c r="C129" s="6" t="str">
        <f t="shared" si="4"/>
        <v>162</v>
      </c>
      <c r="D129" s="6" t="str">
        <f>"07"</f>
        <v>07</v>
      </c>
      <c r="E129" s="6">
        <v>0</v>
      </c>
      <c r="F129" s="6" t="s">
        <v>8</v>
      </c>
    </row>
    <row r="130" spans="1:6">
      <c r="A130" s="6" t="s">
        <v>135</v>
      </c>
      <c r="B130" s="6" t="str">
        <f>"20230216208"</f>
        <v>20230216208</v>
      </c>
      <c r="C130" s="6" t="str">
        <f t="shared" si="4"/>
        <v>162</v>
      </c>
      <c r="D130" s="6" t="str">
        <f>"08"</f>
        <v>08</v>
      </c>
      <c r="E130" s="6">
        <v>0</v>
      </c>
      <c r="F130" s="6" t="s">
        <v>8</v>
      </c>
    </row>
    <row r="131" spans="1:6">
      <c r="A131" s="6" t="s">
        <v>136</v>
      </c>
      <c r="B131" s="6" t="str">
        <f>"20230216209"</f>
        <v>20230216209</v>
      </c>
      <c r="C131" s="6" t="str">
        <f t="shared" si="4"/>
        <v>162</v>
      </c>
      <c r="D131" s="6" t="str">
        <f>"09"</f>
        <v>09</v>
      </c>
      <c r="E131" s="6">
        <v>0</v>
      </c>
      <c r="F131" s="6" t="s">
        <v>8</v>
      </c>
    </row>
    <row r="132" spans="1:6">
      <c r="A132" s="6" t="s">
        <v>137</v>
      </c>
      <c r="B132" s="6" t="str">
        <f>"20230216210"</f>
        <v>20230216210</v>
      </c>
      <c r="C132" s="6" t="str">
        <f t="shared" si="4"/>
        <v>162</v>
      </c>
      <c r="D132" s="6" t="str">
        <f>"10"</f>
        <v>10</v>
      </c>
      <c r="E132" s="6">
        <v>0</v>
      </c>
      <c r="F132" s="6" t="s">
        <v>8</v>
      </c>
    </row>
    <row r="133" spans="1:6">
      <c r="A133" s="6" t="s">
        <v>138</v>
      </c>
      <c r="B133" s="6" t="str">
        <f>"20230216211"</f>
        <v>20230216211</v>
      </c>
      <c r="C133" s="6" t="str">
        <f t="shared" si="4"/>
        <v>162</v>
      </c>
      <c r="D133" s="6" t="str">
        <f>"11"</f>
        <v>11</v>
      </c>
      <c r="E133" s="6">
        <v>52.6</v>
      </c>
      <c r="F133" s="6"/>
    </row>
    <row r="134" spans="1:6">
      <c r="A134" s="6" t="s">
        <v>139</v>
      </c>
      <c r="B134" s="6" t="str">
        <f>"20230216212"</f>
        <v>20230216212</v>
      </c>
      <c r="C134" s="6" t="str">
        <f t="shared" si="4"/>
        <v>162</v>
      </c>
      <c r="D134" s="6" t="str">
        <f>"12"</f>
        <v>12</v>
      </c>
      <c r="E134" s="6">
        <v>0</v>
      </c>
      <c r="F134" s="6" t="s">
        <v>8</v>
      </c>
    </row>
    <row r="135" spans="1:6">
      <c r="A135" s="6" t="s">
        <v>140</v>
      </c>
      <c r="B135" s="6" t="str">
        <f>"20230216213"</f>
        <v>20230216213</v>
      </c>
      <c r="C135" s="6" t="str">
        <f t="shared" si="4"/>
        <v>162</v>
      </c>
      <c r="D135" s="6" t="str">
        <f>"13"</f>
        <v>13</v>
      </c>
      <c r="E135" s="6">
        <v>43.1</v>
      </c>
      <c r="F135" s="6"/>
    </row>
    <row r="136" spans="1:6">
      <c r="A136" s="6" t="s">
        <v>141</v>
      </c>
      <c r="B136" s="6" t="str">
        <f>"20230216214"</f>
        <v>20230216214</v>
      </c>
      <c r="C136" s="6" t="str">
        <f t="shared" si="4"/>
        <v>162</v>
      </c>
      <c r="D136" s="6" t="str">
        <f>"14"</f>
        <v>14</v>
      </c>
      <c r="E136" s="6">
        <v>0</v>
      </c>
      <c r="F136" s="6" t="s">
        <v>8</v>
      </c>
    </row>
    <row r="137" spans="1:6">
      <c r="A137" s="6" t="s">
        <v>142</v>
      </c>
      <c r="B137" s="6" t="str">
        <f>"20230216215"</f>
        <v>20230216215</v>
      </c>
      <c r="C137" s="6" t="str">
        <f t="shared" si="4"/>
        <v>162</v>
      </c>
      <c r="D137" s="6" t="str">
        <f>"15"</f>
        <v>15</v>
      </c>
      <c r="E137" s="6">
        <v>37.7</v>
      </c>
      <c r="F137" s="6"/>
    </row>
    <row r="138" spans="1:6">
      <c r="A138" s="6" t="s">
        <v>143</v>
      </c>
      <c r="B138" s="6" t="str">
        <f>"20230216216"</f>
        <v>20230216216</v>
      </c>
      <c r="C138" s="6" t="str">
        <f t="shared" si="4"/>
        <v>162</v>
      </c>
      <c r="D138" s="6" t="str">
        <f>"16"</f>
        <v>16</v>
      </c>
      <c r="E138" s="6">
        <v>0</v>
      </c>
      <c r="F138" s="6" t="s">
        <v>8</v>
      </c>
    </row>
    <row r="139" spans="1:6">
      <c r="A139" s="6" t="s">
        <v>144</v>
      </c>
      <c r="B139" s="6" t="str">
        <f>"20230216217"</f>
        <v>20230216217</v>
      </c>
      <c r="C139" s="6" t="str">
        <f t="shared" si="4"/>
        <v>162</v>
      </c>
      <c r="D139" s="6" t="str">
        <f>"17"</f>
        <v>17</v>
      </c>
      <c r="E139" s="6">
        <v>0</v>
      </c>
      <c r="F139" s="6" t="s">
        <v>8</v>
      </c>
    </row>
    <row r="140" spans="1:6">
      <c r="A140" s="6" t="s">
        <v>145</v>
      </c>
      <c r="B140" s="6" t="str">
        <f>"20230216218"</f>
        <v>20230216218</v>
      </c>
      <c r="C140" s="6" t="str">
        <f t="shared" si="4"/>
        <v>162</v>
      </c>
      <c r="D140" s="6" t="str">
        <f>"18"</f>
        <v>18</v>
      </c>
      <c r="E140" s="6">
        <v>0</v>
      </c>
      <c r="F140" s="6" t="s">
        <v>8</v>
      </c>
    </row>
    <row r="141" spans="1:6">
      <c r="A141" s="6" t="s">
        <v>146</v>
      </c>
      <c r="B141" s="6" t="str">
        <f>"20230216219"</f>
        <v>20230216219</v>
      </c>
      <c r="C141" s="6" t="str">
        <f t="shared" si="4"/>
        <v>162</v>
      </c>
      <c r="D141" s="6" t="str">
        <f>"19"</f>
        <v>19</v>
      </c>
      <c r="E141" s="6">
        <v>0</v>
      </c>
      <c r="F141" s="6" t="s">
        <v>8</v>
      </c>
    </row>
    <row r="142" spans="1:6">
      <c r="A142" s="6" t="s">
        <v>147</v>
      </c>
      <c r="B142" s="6" t="str">
        <f>"20230216220"</f>
        <v>20230216220</v>
      </c>
      <c r="C142" s="6" t="str">
        <f t="shared" si="4"/>
        <v>162</v>
      </c>
      <c r="D142" s="6" t="str">
        <f>"20"</f>
        <v>20</v>
      </c>
      <c r="E142" s="6">
        <v>32</v>
      </c>
      <c r="F142" s="6"/>
    </row>
    <row r="143" spans="1:6">
      <c r="A143" s="6" t="s">
        <v>148</v>
      </c>
      <c r="B143" s="6" t="str">
        <f>"20230216221"</f>
        <v>20230216221</v>
      </c>
      <c r="C143" s="6" t="str">
        <f t="shared" si="4"/>
        <v>162</v>
      </c>
      <c r="D143" s="6" t="str">
        <f>"21"</f>
        <v>21</v>
      </c>
      <c r="E143" s="6">
        <v>51.1</v>
      </c>
      <c r="F143" s="6"/>
    </row>
    <row r="144" spans="1:6">
      <c r="A144" s="6" t="s">
        <v>149</v>
      </c>
      <c r="B144" s="6" t="str">
        <f>"20230216222"</f>
        <v>20230216222</v>
      </c>
      <c r="C144" s="6" t="str">
        <f t="shared" si="4"/>
        <v>162</v>
      </c>
      <c r="D144" s="6" t="str">
        <f>"22"</f>
        <v>22</v>
      </c>
      <c r="E144" s="6">
        <v>45.6</v>
      </c>
      <c r="F144" s="6"/>
    </row>
    <row r="145" spans="1:6">
      <c r="A145" s="6" t="s">
        <v>150</v>
      </c>
      <c r="B145" s="6" t="str">
        <f>"20230216223"</f>
        <v>20230216223</v>
      </c>
      <c r="C145" s="6" t="str">
        <f t="shared" si="4"/>
        <v>162</v>
      </c>
      <c r="D145" s="6" t="str">
        <f>"23"</f>
        <v>23</v>
      </c>
      <c r="E145" s="6">
        <v>0</v>
      </c>
      <c r="F145" s="6" t="s">
        <v>8</v>
      </c>
    </row>
    <row r="146" spans="1:6">
      <c r="A146" s="6" t="s">
        <v>151</v>
      </c>
      <c r="B146" s="6" t="str">
        <f>"20230216224"</f>
        <v>20230216224</v>
      </c>
      <c r="C146" s="6" t="str">
        <f t="shared" si="4"/>
        <v>162</v>
      </c>
      <c r="D146" s="6" t="str">
        <f>"24"</f>
        <v>24</v>
      </c>
      <c r="E146" s="6">
        <v>0</v>
      </c>
      <c r="F146" s="6" t="s">
        <v>8</v>
      </c>
    </row>
    <row r="147" spans="1:6">
      <c r="A147" s="6" t="s">
        <v>152</v>
      </c>
      <c r="B147" s="6" t="str">
        <f>"20230216225"</f>
        <v>20230216225</v>
      </c>
      <c r="C147" s="6" t="str">
        <f t="shared" si="4"/>
        <v>162</v>
      </c>
      <c r="D147" s="6" t="str">
        <f>"25"</f>
        <v>25</v>
      </c>
      <c r="E147" s="6">
        <v>0</v>
      </c>
      <c r="F147" s="6" t="s">
        <v>8</v>
      </c>
    </row>
    <row r="148" spans="1:6">
      <c r="A148" s="6" t="s">
        <v>153</v>
      </c>
      <c r="B148" s="6" t="str">
        <f>"20230216226"</f>
        <v>20230216226</v>
      </c>
      <c r="C148" s="6" t="str">
        <f t="shared" si="4"/>
        <v>162</v>
      </c>
      <c r="D148" s="6" t="str">
        <f>"26"</f>
        <v>26</v>
      </c>
      <c r="E148" s="6">
        <v>0</v>
      </c>
      <c r="F148" s="6" t="s">
        <v>8</v>
      </c>
    </row>
    <row r="149" spans="1:6">
      <c r="A149" s="6" t="s">
        <v>154</v>
      </c>
      <c r="B149" s="6" t="str">
        <f>"20230216227"</f>
        <v>20230216227</v>
      </c>
      <c r="C149" s="6" t="str">
        <f t="shared" si="4"/>
        <v>162</v>
      </c>
      <c r="D149" s="6" t="str">
        <f>"27"</f>
        <v>27</v>
      </c>
      <c r="E149" s="6">
        <v>0</v>
      </c>
      <c r="F149" s="6" t="s">
        <v>8</v>
      </c>
    </row>
    <row r="150" spans="1:6">
      <c r="A150" s="6" t="s">
        <v>155</v>
      </c>
      <c r="B150" s="6" t="str">
        <f>"20230216228"</f>
        <v>20230216228</v>
      </c>
      <c r="C150" s="6" t="str">
        <f t="shared" si="4"/>
        <v>162</v>
      </c>
      <c r="D150" s="6" t="str">
        <f>"28"</f>
        <v>28</v>
      </c>
      <c r="E150" s="6">
        <v>52.7</v>
      </c>
      <c r="F150" s="6"/>
    </row>
    <row r="151" spans="1:6">
      <c r="A151" s="6" t="s">
        <v>156</v>
      </c>
      <c r="B151" s="6" t="str">
        <f>"20230216229"</f>
        <v>20230216229</v>
      </c>
      <c r="C151" s="6" t="str">
        <f t="shared" si="4"/>
        <v>162</v>
      </c>
      <c r="D151" s="6" t="str">
        <f>"29"</f>
        <v>29</v>
      </c>
      <c r="E151" s="6">
        <v>32.2</v>
      </c>
      <c r="F151" s="6"/>
    </row>
    <row r="152" spans="1:6">
      <c r="A152" s="6" t="s">
        <v>157</v>
      </c>
      <c r="B152" s="6" t="str">
        <f>"20230216230"</f>
        <v>20230216230</v>
      </c>
      <c r="C152" s="6" t="str">
        <f t="shared" si="4"/>
        <v>162</v>
      </c>
      <c r="D152" s="6" t="str">
        <f>"30"</f>
        <v>30</v>
      </c>
      <c r="E152" s="6">
        <v>0</v>
      </c>
      <c r="F152" s="6" t="s">
        <v>8</v>
      </c>
    </row>
    <row r="153" spans="1:6">
      <c r="A153" s="6" t="s">
        <v>158</v>
      </c>
      <c r="B153" s="6" t="str">
        <f>"20230216301"</f>
        <v>20230216301</v>
      </c>
      <c r="C153" s="6" t="str">
        <f t="shared" ref="C153:C171" si="5">"163"</f>
        <v>163</v>
      </c>
      <c r="D153" s="6" t="str">
        <f>"01"</f>
        <v>01</v>
      </c>
      <c r="E153" s="6">
        <v>0</v>
      </c>
      <c r="F153" s="6" t="s">
        <v>8</v>
      </c>
    </row>
    <row r="154" spans="1:6">
      <c r="A154" s="6" t="s">
        <v>159</v>
      </c>
      <c r="B154" s="6" t="str">
        <f>"20230216302"</f>
        <v>20230216302</v>
      </c>
      <c r="C154" s="6" t="str">
        <f t="shared" si="5"/>
        <v>163</v>
      </c>
      <c r="D154" s="6" t="str">
        <f>"02"</f>
        <v>02</v>
      </c>
      <c r="E154" s="6">
        <v>45.7</v>
      </c>
      <c r="F154" s="6"/>
    </row>
    <row r="155" spans="1:6">
      <c r="A155" s="6" t="s">
        <v>160</v>
      </c>
      <c r="B155" s="6" t="str">
        <f>"20230216303"</f>
        <v>20230216303</v>
      </c>
      <c r="C155" s="6" t="str">
        <f t="shared" si="5"/>
        <v>163</v>
      </c>
      <c r="D155" s="6" t="str">
        <f>"03"</f>
        <v>03</v>
      </c>
      <c r="E155" s="6">
        <v>39.9</v>
      </c>
      <c r="F155" s="6"/>
    </row>
    <row r="156" spans="1:6">
      <c r="A156" s="6" t="s">
        <v>161</v>
      </c>
      <c r="B156" s="6" t="str">
        <f>"20230216304"</f>
        <v>20230216304</v>
      </c>
      <c r="C156" s="6" t="str">
        <f t="shared" si="5"/>
        <v>163</v>
      </c>
      <c r="D156" s="6" t="str">
        <f>"04"</f>
        <v>04</v>
      </c>
      <c r="E156" s="6">
        <v>0</v>
      </c>
      <c r="F156" s="6" t="s">
        <v>8</v>
      </c>
    </row>
    <row r="157" spans="1:6">
      <c r="A157" s="6" t="s">
        <v>162</v>
      </c>
      <c r="B157" s="6" t="str">
        <f>"20230216305"</f>
        <v>20230216305</v>
      </c>
      <c r="C157" s="6" t="str">
        <f t="shared" si="5"/>
        <v>163</v>
      </c>
      <c r="D157" s="6" t="str">
        <f>"05"</f>
        <v>05</v>
      </c>
      <c r="E157" s="6">
        <v>0</v>
      </c>
      <c r="F157" s="6" t="s">
        <v>8</v>
      </c>
    </row>
    <row r="158" spans="1:6">
      <c r="A158" s="6" t="s">
        <v>163</v>
      </c>
      <c r="B158" s="6" t="str">
        <f>"20230216306"</f>
        <v>20230216306</v>
      </c>
      <c r="C158" s="6" t="str">
        <f t="shared" si="5"/>
        <v>163</v>
      </c>
      <c r="D158" s="6" t="str">
        <f>"06"</f>
        <v>06</v>
      </c>
      <c r="E158" s="6">
        <v>0</v>
      </c>
      <c r="F158" s="6" t="s">
        <v>8</v>
      </c>
    </row>
    <row r="159" spans="1:6">
      <c r="A159" s="6" t="s">
        <v>164</v>
      </c>
      <c r="B159" s="6" t="str">
        <f>"20230216307"</f>
        <v>20230216307</v>
      </c>
      <c r="C159" s="6" t="str">
        <f t="shared" si="5"/>
        <v>163</v>
      </c>
      <c r="D159" s="6" t="str">
        <f>"07"</f>
        <v>07</v>
      </c>
      <c r="E159" s="6">
        <v>0</v>
      </c>
      <c r="F159" s="6" t="s">
        <v>8</v>
      </c>
    </row>
    <row r="160" spans="1:6">
      <c r="A160" s="6" t="s">
        <v>165</v>
      </c>
      <c r="B160" s="6" t="str">
        <f>"20230216308"</f>
        <v>20230216308</v>
      </c>
      <c r="C160" s="6" t="str">
        <f t="shared" si="5"/>
        <v>163</v>
      </c>
      <c r="D160" s="6" t="str">
        <f>"08"</f>
        <v>08</v>
      </c>
      <c r="E160" s="6">
        <v>40.5</v>
      </c>
      <c r="F160" s="6"/>
    </row>
    <row r="161" spans="1:6">
      <c r="A161" s="6" t="s">
        <v>166</v>
      </c>
      <c r="B161" s="6" t="str">
        <f>"20230216309"</f>
        <v>20230216309</v>
      </c>
      <c r="C161" s="6" t="str">
        <f t="shared" si="5"/>
        <v>163</v>
      </c>
      <c r="D161" s="6" t="str">
        <f>"09"</f>
        <v>09</v>
      </c>
      <c r="E161" s="6">
        <v>47.2</v>
      </c>
      <c r="F161" s="6"/>
    </row>
    <row r="162" spans="1:6">
      <c r="A162" s="6" t="s">
        <v>167</v>
      </c>
      <c r="B162" s="6" t="str">
        <f>"20230216310"</f>
        <v>20230216310</v>
      </c>
      <c r="C162" s="6" t="str">
        <f t="shared" si="5"/>
        <v>163</v>
      </c>
      <c r="D162" s="6" t="str">
        <f>"10"</f>
        <v>10</v>
      </c>
      <c r="E162" s="6">
        <v>32.5</v>
      </c>
      <c r="F162" s="6"/>
    </row>
    <row r="163" spans="1:6">
      <c r="A163" s="6" t="s">
        <v>168</v>
      </c>
      <c r="B163" s="6" t="str">
        <f>"20230216311"</f>
        <v>20230216311</v>
      </c>
      <c r="C163" s="6" t="str">
        <f t="shared" si="5"/>
        <v>163</v>
      </c>
      <c r="D163" s="6" t="str">
        <f>"11"</f>
        <v>11</v>
      </c>
      <c r="E163" s="6">
        <v>41.9</v>
      </c>
      <c r="F163" s="6"/>
    </row>
    <row r="164" spans="1:6">
      <c r="A164" s="6" t="s">
        <v>169</v>
      </c>
      <c r="B164" s="6" t="str">
        <f>"20230216312"</f>
        <v>20230216312</v>
      </c>
      <c r="C164" s="6" t="str">
        <f t="shared" si="5"/>
        <v>163</v>
      </c>
      <c r="D164" s="6" t="str">
        <f>"12"</f>
        <v>12</v>
      </c>
      <c r="E164" s="6">
        <v>32.3</v>
      </c>
      <c r="F164" s="6"/>
    </row>
    <row r="165" spans="1:6">
      <c r="A165" s="6" t="s">
        <v>170</v>
      </c>
      <c r="B165" s="6" t="str">
        <f>"20230216313"</f>
        <v>20230216313</v>
      </c>
      <c r="C165" s="6" t="str">
        <f t="shared" si="5"/>
        <v>163</v>
      </c>
      <c r="D165" s="6" t="str">
        <f>"13"</f>
        <v>13</v>
      </c>
      <c r="E165" s="6">
        <v>45.8</v>
      </c>
      <c r="F165" s="6"/>
    </row>
    <row r="166" spans="1:6">
      <c r="A166" s="6" t="s">
        <v>171</v>
      </c>
      <c r="B166" s="6" t="str">
        <f>"20230216314"</f>
        <v>20230216314</v>
      </c>
      <c r="C166" s="6" t="str">
        <f t="shared" si="5"/>
        <v>163</v>
      </c>
      <c r="D166" s="6" t="str">
        <f>"14"</f>
        <v>14</v>
      </c>
      <c r="E166" s="6">
        <v>37.7</v>
      </c>
      <c r="F166" s="6"/>
    </row>
    <row r="167" spans="1:6">
      <c r="A167" s="6" t="s">
        <v>172</v>
      </c>
      <c r="B167" s="6" t="str">
        <f>"20230216315"</f>
        <v>20230216315</v>
      </c>
      <c r="C167" s="6" t="str">
        <f t="shared" si="5"/>
        <v>163</v>
      </c>
      <c r="D167" s="6" t="str">
        <f>"15"</f>
        <v>15</v>
      </c>
      <c r="E167" s="6">
        <v>62.5</v>
      </c>
      <c r="F167" s="6"/>
    </row>
    <row r="168" spans="1:6">
      <c r="A168" s="6" t="s">
        <v>173</v>
      </c>
      <c r="B168" s="6" t="str">
        <f>"20230216316"</f>
        <v>20230216316</v>
      </c>
      <c r="C168" s="6" t="str">
        <f t="shared" si="5"/>
        <v>163</v>
      </c>
      <c r="D168" s="6" t="str">
        <f>"16"</f>
        <v>16</v>
      </c>
      <c r="E168" s="6">
        <v>66.5</v>
      </c>
      <c r="F168" s="6"/>
    </row>
    <row r="169" spans="1:6">
      <c r="A169" s="6" t="s">
        <v>174</v>
      </c>
      <c r="B169" s="6" t="str">
        <f>"20230216317"</f>
        <v>20230216317</v>
      </c>
      <c r="C169" s="6" t="str">
        <f t="shared" si="5"/>
        <v>163</v>
      </c>
      <c r="D169" s="6" t="str">
        <f>"17"</f>
        <v>17</v>
      </c>
      <c r="E169" s="6">
        <v>46.2</v>
      </c>
      <c r="F169" s="6"/>
    </row>
    <row r="170" spans="1:6">
      <c r="A170" s="6" t="s">
        <v>175</v>
      </c>
      <c r="B170" s="6" t="str">
        <f>"20230216318"</f>
        <v>20230216318</v>
      </c>
      <c r="C170" s="6" t="str">
        <f t="shared" si="5"/>
        <v>163</v>
      </c>
      <c r="D170" s="6" t="str">
        <f>"18"</f>
        <v>18</v>
      </c>
      <c r="E170" s="6">
        <v>0</v>
      </c>
      <c r="F170" s="6" t="s">
        <v>8</v>
      </c>
    </row>
    <row r="171" spans="1:6">
      <c r="A171" s="6" t="s">
        <v>176</v>
      </c>
      <c r="B171" s="6" t="str">
        <f>"20230216319"</f>
        <v>20230216319</v>
      </c>
      <c r="C171" s="6" t="str">
        <f t="shared" si="5"/>
        <v>163</v>
      </c>
      <c r="D171" s="6" t="str">
        <f>"19"</f>
        <v>19</v>
      </c>
      <c r="E171" s="6">
        <v>0</v>
      </c>
      <c r="F171" s="6" t="s">
        <v>8</v>
      </c>
    </row>
  </sheetData>
  <sortState ref="A2:G198">
    <sortCondition ref="B2"/>
  </sortState>
  <mergeCells count="1">
    <mergeCell ref="A1:F1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data_2023-01-08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Arc</cp:lastModifiedBy>
  <dcterms:created xsi:type="dcterms:W3CDTF">2023-01-04T02:56:00Z</dcterms:created>
  <dcterms:modified xsi:type="dcterms:W3CDTF">2023-01-09T03:33:26Z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A23DC6BAB73D46AA967A4D8602BB307E</vt:lpwstr>
  </property>
  <property fmtid="{D5CDD505-2E9C-101B-9397-08002B2CF9AE}" pid="3" name="KSOProductBuildVer">
    <vt:lpwstr>2052-11.1.0.13703</vt:lpwstr>
  </property>
</Properties>
</file>