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初审通过 " sheetId="4" r:id="rId1"/>
  </sheets>
  <definedNames>
    <definedName name="_xlnm._FilterDatabase" localSheetId="0" hidden="1">'初审通过 '!$B$2:$D$39</definedName>
  </definedNames>
  <calcPr calcId="144525"/>
</workbook>
</file>

<file path=xl/sharedStrings.xml><?xml version="1.0" encoding="utf-8"?>
<sst xmlns="http://schemas.openxmlformats.org/spreadsheetml/2006/main" count="253" uniqueCount="55">
  <si>
    <t>石首市2022年事业单位人才引进资格复审人员名单</t>
  </si>
  <si>
    <t>序号</t>
  </si>
  <si>
    <t>岗位代码</t>
  </si>
  <si>
    <t>岗位名称</t>
  </si>
  <si>
    <t>姓名</t>
  </si>
  <si>
    <t>湖北省工业自动化技师学院</t>
  </si>
  <si>
    <t>湖北省长吻鮠良种场</t>
  </si>
  <si>
    <t>石首市发展和改革局价格认定中心</t>
  </si>
  <si>
    <t>石首市南岳高级中学</t>
  </si>
  <si>
    <t>石首市经济发展促进中心</t>
  </si>
  <si>
    <t>石首市桃花山林场</t>
  </si>
  <si>
    <t>石首市测绘地理信息院</t>
  </si>
  <si>
    <t>石首市建筑工程服务中心</t>
  </si>
  <si>
    <t>石首市消费者委员会联络中心</t>
  </si>
  <si>
    <t>石首市人民医院</t>
  </si>
  <si>
    <t>石首市政府投资审计中心</t>
  </si>
  <si>
    <t>石首市融媒体中心</t>
  </si>
  <si>
    <t>石首市党员电化教育中心</t>
  </si>
  <si>
    <t>石首市干部档案信息中心</t>
  </si>
  <si>
    <t>石首市文学艺术研究院</t>
  </si>
  <si>
    <t>石首市舆情监测中心</t>
  </si>
  <si>
    <t>石首市网格化管理服务中心</t>
  </si>
  <si>
    <t>石首市事业单位登记中心</t>
  </si>
  <si>
    <t>石首市城市建设投资开发中心</t>
  </si>
  <si>
    <t>石首市第一中学</t>
  </si>
  <si>
    <t>石首市科学技术发展服务中心</t>
  </si>
  <si>
    <t>石首市中小企业服务中心</t>
  </si>
  <si>
    <t>石首市社会福利院</t>
  </si>
  <si>
    <t>石首市福利彩票发行站</t>
  </si>
  <si>
    <t>石首市财政局信息中心</t>
  </si>
  <si>
    <t>石首市人力资源档案管理服务中心</t>
  </si>
  <si>
    <t>石首市不动产登记交易中心</t>
  </si>
  <si>
    <t>湖北省林科院杨树研究所</t>
  </si>
  <si>
    <t>石首市房屋安全鉴定所</t>
  </si>
  <si>
    <t>石首市个体劳动者私营企业协会联络中心</t>
  </si>
  <si>
    <t>石首市公路建设养护中心</t>
  </si>
  <si>
    <t>石首市港航服务中心</t>
  </si>
  <si>
    <t>石首市道路运输和物流发展服务中心</t>
  </si>
  <si>
    <t>石首市堤防管理总段</t>
  </si>
  <si>
    <t>石首市农田建设中心</t>
  </si>
  <si>
    <t>石首市农业技术推广中心</t>
  </si>
  <si>
    <t>石首市动物疫病预防控制中心</t>
  </si>
  <si>
    <t>石首市农业环保和生态能源服务中心</t>
  </si>
  <si>
    <t>石首市蔬菜产业发展中心</t>
  </si>
  <si>
    <t>石首市博物馆</t>
  </si>
  <si>
    <t>石首市减灾备灾服务中心</t>
  </si>
  <si>
    <t>石首市大数据服务中心</t>
  </si>
  <si>
    <t>石首市法律援助中心</t>
  </si>
  <si>
    <t>石首市机关事务服务中心</t>
  </si>
  <si>
    <t>石首市公共资源交易中心</t>
  </si>
  <si>
    <t>石首市工业园区服务中心</t>
  </si>
  <si>
    <t>石首市绣林街道党群服务中心</t>
  </si>
  <si>
    <t>石首市笔架山街道党群服务中心</t>
  </si>
  <si>
    <t>石首市笔架山街道社区网格管理综合服务中心</t>
  </si>
  <si>
    <t>石首市桃花山风景名胜区服务中心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</si>
</sst>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8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0"/>
  <sheetViews>
    <sheetView tabSelected="1" zoomScaleSheetLayoutView="60" workbookViewId="0">
      <selection activeCell="A1" sqref="A1:D1"/>
    </sheetView>
  </sheetViews>
  <sheetFormatPr defaultColWidth="9" defaultRowHeight="15" customHeight="1" outlineLevelCol="3"/>
  <cols>
    <col min="1" max="1" width="6.375" customWidth="1"/>
    <col min="3" max="3" width="49.375" customWidth="1"/>
  </cols>
  <sheetData>
    <row r="1" ht="30" customHeight="1" spans="1:4">
      <c r="A1" s="1" t="s">
        <v>0</v>
      </c>
      <c r="B1" s="1"/>
      <c r="C1" s="1"/>
      <c r="D1" s="1"/>
    </row>
    <row r="2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customHeight="1" spans="1:4">
      <c r="A3" s="3">
        <v>1</v>
      </c>
      <c r="B3" s="4" t="str">
        <f t="shared" ref="B3:B12" si="0">"501001"</f>
        <v>501001</v>
      </c>
      <c r="C3" s="4" t="s">
        <v>5</v>
      </c>
      <c r="D3" s="4" t="str">
        <f>"欧阳婵子"</f>
        <v>欧阳婵子</v>
      </c>
    </row>
    <row r="4" customHeight="1" spans="1:4">
      <c r="A4" s="3">
        <v>2</v>
      </c>
      <c r="B4" s="4" t="str">
        <f t="shared" si="0"/>
        <v>501001</v>
      </c>
      <c r="C4" s="4" t="s">
        <v>5</v>
      </c>
      <c r="D4" s="4" t="str">
        <f>"张璐瑶"</f>
        <v>张璐瑶</v>
      </c>
    </row>
    <row r="5" customHeight="1" spans="1:4">
      <c r="A5" s="3">
        <v>3</v>
      </c>
      <c r="B5" s="4" t="str">
        <f t="shared" si="0"/>
        <v>501001</v>
      </c>
      <c r="C5" s="4" t="s">
        <v>5</v>
      </c>
      <c r="D5" s="4" t="str">
        <f>"龙晨晨"</f>
        <v>龙晨晨</v>
      </c>
    </row>
    <row r="6" customHeight="1" spans="1:4">
      <c r="A6" s="3">
        <v>4</v>
      </c>
      <c r="B6" s="4" t="str">
        <f t="shared" si="0"/>
        <v>501001</v>
      </c>
      <c r="C6" s="4" t="s">
        <v>5</v>
      </c>
      <c r="D6" s="4" t="str">
        <f>"罗雨露"</f>
        <v>罗雨露</v>
      </c>
    </row>
    <row r="7" customHeight="1" spans="1:4">
      <c r="A7" s="3">
        <v>5</v>
      </c>
      <c r="B7" s="4" t="str">
        <f t="shared" si="0"/>
        <v>501001</v>
      </c>
      <c r="C7" s="4" t="s">
        <v>5</v>
      </c>
      <c r="D7" s="4" t="str">
        <f>"王祎青"</f>
        <v>王祎青</v>
      </c>
    </row>
    <row r="8" customHeight="1" spans="1:4">
      <c r="A8" s="3">
        <v>6</v>
      </c>
      <c r="B8" s="4" t="str">
        <f t="shared" si="0"/>
        <v>501001</v>
      </c>
      <c r="C8" s="4" t="s">
        <v>5</v>
      </c>
      <c r="D8" s="4" t="str">
        <f>"谭文婧"</f>
        <v>谭文婧</v>
      </c>
    </row>
    <row r="9" customHeight="1" spans="1:4">
      <c r="A9" s="3">
        <v>7</v>
      </c>
      <c r="B9" s="4" t="str">
        <f t="shared" si="0"/>
        <v>501001</v>
      </c>
      <c r="C9" s="4" t="s">
        <v>5</v>
      </c>
      <c r="D9" s="4" t="str">
        <f>"康念知"</f>
        <v>康念知</v>
      </c>
    </row>
    <row r="10" customHeight="1" spans="1:4">
      <c r="A10" s="3">
        <v>8</v>
      </c>
      <c r="B10" s="4" t="str">
        <f t="shared" si="0"/>
        <v>501001</v>
      </c>
      <c r="C10" s="4" t="s">
        <v>5</v>
      </c>
      <c r="D10" s="4" t="str">
        <f>"李子涵"</f>
        <v>李子涵</v>
      </c>
    </row>
    <row r="11" customHeight="1" spans="1:4">
      <c r="A11" s="3">
        <v>9</v>
      </c>
      <c r="B11" s="4" t="str">
        <f t="shared" si="0"/>
        <v>501001</v>
      </c>
      <c r="C11" s="4" t="s">
        <v>5</v>
      </c>
      <c r="D11" s="4" t="str">
        <f>"夏娟"</f>
        <v>夏娟</v>
      </c>
    </row>
    <row r="12" customHeight="1" spans="1:4">
      <c r="A12" s="3">
        <v>10</v>
      </c>
      <c r="B12" s="4" t="str">
        <f t="shared" si="0"/>
        <v>501001</v>
      </c>
      <c r="C12" s="4" t="s">
        <v>5</v>
      </c>
      <c r="D12" s="4" t="str">
        <f>"蔡子璇"</f>
        <v>蔡子璇</v>
      </c>
    </row>
    <row r="13" customHeight="1" spans="1:4">
      <c r="A13" s="3">
        <v>11</v>
      </c>
      <c r="B13" s="4" t="str">
        <f>"501002"</f>
        <v>501002</v>
      </c>
      <c r="C13" s="4" t="s">
        <v>5</v>
      </c>
      <c r="D13" s="4" t="str">
        <f>"谢世豪"</f>
        <v>谢世豪</v>
      </c>
    </row>
    <row r="14" customHeight="1" spans="1:4">
      <c r="A14" s="3">
        <v>12</v>
      </c>
      <c r="B14" s="4" t="str">
        <f>"501004"</f>
        <v>501004</v>
      </c>
      <c r="C14" s="4" t="s">
        <v>5</v>
      </c>
      <c r="D14" s="4" t="str">
        <f>"王小双"</f>
        <v>王小双</v>
      </c>
    </row>
    <row r="15" customHeight="1" spans="1:4">
      <c r="A15" s="3">
        <v>13</v>
      </c>
      <c r="B15" s="4" t="str">
        <f t="shared" ref="B15:B18" si="1">"501005"</f>
        <v>501005</v>
      </c>
      <c r="C15" s="4" t="s">
        <v>5</v>
      </c>
      <c r="D15" s="4" t="str">
        <f>"王怀德"</f>
        <v>王怀德</v>
      </c>
    </row>
    <row r="16" customHeight="1" spans="1:4">
      <c r="A16" s="3">
        <v>14</v>
      </c>
      <c r="B16" s="4" t="str">
        <f t="shared" si="1"/>
        <v>501005</v>
      </c>
      <c r="C16" s="4" t="s">
        <v>5</v>
      </c>
      <c r="D16" s="4" t="str">
        <f>"陈玉琦"</f>
        <v>陈玉琦</v>
      </c>
    </row>
    <row r="17" customHeight="1" spans="1:4">
      <c r="A17" s="3">
        <v>15</v>
      </c>
      <c r="B17" s="4" t="str">
        <f t="shared" si="1"/>
        <v>501005</v>
      </c>
      <c r="C17" s="4" t="s">
        <v>5</v>
      </c>
      <c r="D17" s="4" t="str">
        <f>"邸旺"</f>
        <v>邸旺</v>
      </c>
    </row>
    <row r="18" customHeight="1" spans="1:4">
      <c r="A18" s="3">
        <v>16</v>
      </c>
      <c r="B18" s="4" t="str">
        <f t="shared" si="1"/>
        <v>501005</v>
      </c>
      <c r="C18" s="4" t="s">
        <v>5</v>
      </c>
      <c r="D18" s="4" t="str">
        <f>"郑三发"</f>
        <v>郑三发</v>
      </c>
    </row>
    <row r="19" customHeight="1" spans="1:4">
      <c r="A19" s="3">
        <v>17</v>
      </c>
      <c r="B19" s="4" t="str">
        <f>"501006"</f>
        <v>501006</v>
      </c>
      <c r="C19" s="4" t="s">
        <v>6</v>
      </c>
      <c r="D19" s="4" t="str">
        <f>"向丹"</f>
        <v>向丹</v>
      </c>
    </row>
    <row r="20" customHeight="1" spans="1:4">
      <c r="A20" s="3">
        <v>18</v>
      </c>
      <c r="B20" s="4" t="str">
        <f t="shared" ref="B20:B22" si="2">"502001"</f>
        <v>502001</v>
      </c>
      <c r="C20" s="4" t="s">
        <v>7</v>
      </c>
      <c r="D20" s="4" t="str">
        <f>"陈然"</f>
        <v>陈然</v>
      </c>
    </row>
    <row r="21" customHeight="1" spans="1:4">
      <c r="A21" s="3">
        <v>19</v>
      </c>
      <c r="B21" s="4" t="str">
        <f t="shared" si="2"/>
        <v>502001</v>
      </c>
      <c r="C21" s="4" t="s">
        <v>7</v>
      </c>
      <c r="D21" s="4" t="str">
        <f>"易游历"</f>
        <v>易游历</v>
      </c>
    </row>
    <row r="22" customHeight="1" spans="1:4">
      <c r="A22" s="3">
        <v>20</v>
      </c>
      <c r="B22" s="4" t="str">
        <f t="shared" si="2"/>
        <v>502001</v>
      </c>
      <c r="C22" s="4" t="s">
        <v>7</v>
      </c>
      <c r="D22" s="4" t="str">
        <f>"严晨"</f>
        <v>严晨</v>
      </c>
    </row>
    <row r="23" customHeight="1" spans="1:4">
      <c r="A23" s="3">
        <v>21</v>
      </c>
      <c r="B23" s="4" t="str">
        <f>"504003"</f>
        <v>504003</v>
      </c>
      <c r="C23" s="4" t="s">
        <v>8</v>
      </c>
      <c r="D23" s="4" t="str">
        <f>"陈英"</f>
        <v>陈英</v>
      </c>
    </row>
    <row r="24" customHeight="1" spans="1:4">
      <c r="A24" s="3">
        <v>22</v>
      </c>
      <c r="B24" s="4" t="str">
        <f>"505002"</f>
        <v>505002</v>
      </c>
      <c r="C24" s="4" t="s">
        <v>9</v>
      </c>
      <c r="D24" s="4" t="str">
        <f>"李嘉新"</f>
        <v>李嘉新</v>
      </c>
    </row>
    <row r="25" customHeight="1" spans="1:4">
      <c r="A25" s="3">
        <v>23</v>
      </c>
      <c r="B25" s="4" t="str">
        <f>"506001"</f>
        <v>506001</v>
      </c>
      <c r="C25" s="4" t="s">
        <v>10</v>
      </c>
      <c r="D25" s="4" t="str">
        <f>"赵永瑶"</f>
        <v>赵永瑶</v>
      </c>
    </row>
    <row r="26" customHeight="1" spans="1:4">
      <c r="A26" s="3">
        <v>24</v>
      </c>
      <c r="B26" s="4" t="str">
        <f>"506002"</f>
        <v>506002</v>
      </c>
      <c r="C26" s="4" t="s">
        <v>11</v>
      </c>
      <c r="D26" s="4" t="str">
        <f>"马志"</f>
        <v>马志</v>
      </c>
    </row>
    <row r="27" customHeight="1" spans="1:4">
      <c r="A27" s="3">
        <v>25</v>
      </c>
      <c r="B27" s="4" t="str">
        <f t="shared" ref="B27:B30" si="3">"507001"</f>
        <v>507001</v>
      </c>
      <c r="C27" s="4" t="s">
        <v>12</v>
      </c>
      <c r="D27" s="4" t="str">
        <f>"任鹏飞"</f>
        <v>任鹏飞</v>
      </c>
    </row>
    <row r="28" customHeight="1" spans="1:4">
      <c r="A28" s="3">
        <v>26</v>
      </c>
      <c r="B28" s="4" t="str">
        <f t="shared" si="3"/>
        <v>507001</v>
      </c>
      <c r="C28" s="4" t="s">
        <v>12</v>
      </c>
      <c r="D28" s="4" t="str">
        <f>"张吕"</f>
        <v>张吕</v>
      </c>
    </row>
    <row r="29" customHeight="1" spans="1:4">
      <c r="A29" s="3">
        <v>27</v>
      </c>
      <c r="B29" s="4" t="str">
        <f t="shared" si="3"/>
        <v>507001</v>
      </c>
      <c r="C29" s="4" t="s">
        <v>12</v>
      </c>
      <c r="D29" s="4" t="str">
        <f>"谷素兵"</f>
        <v>谷素兵</v>
      </c>
    </row>
    <row r="30" customHeight="1" spans="1:4">
      <c r="A30" s="3">
        <v>28</v>
      </c>
      <c r="B30" s="4" t="str">
        <f t="shared" si="3"/>
        <v>507001</v>
      </c>
      <c r="C30" s="4" t="s">
        <v>12</v>
      </c>
      <c r="D30" s="4" t="str">
        <f>"周曜"</f>
        <v>周曜</v>
      </c>
    </row>
    <row r="31" customHeight="1" spans="1:4">
      <c r="A31" s="3">
        <v>29</v>
      </c>
      <c r="B31" s="4" t="str">
        <f t="shared" ref="B31:B33" si="4">"508001"</f>
        <v>508001</v>
      </c>
      <c r="C31" s="4" t="s">
        <v>13</v>
      </c>
      <c r="D31" s="4" t="str">
        <f>"郭旭"</f>
        <v>郭旭</v>
      </c>
    </row>
    <row r="32" customHeight="1" spans="1:4">
      <c r="A32" s="3">
        <v>30</v>
      </c>
      <c r="B32" s="4" t="str">
        <f t="shared" si="4"/>
        <v>508001</v>
      </c>
      <c r="C32" s="4" t="s">
        <v>13</v>
      </c>
      <c r="D32" s="4" t="str">
        <f>"付铮睿"</f>
        <v>付铮睿</v>
      </c>
    </row>
    <row r="33" customHeight="1" spans="1:4">
      <c r="A33" s="3">
        <v>31</v>
      </c>
      <c r="B33" s="4" t="str">
        <f t="shared" si="4"/>
        <v>508001</v>
      </c>
      <c r="C33" s="4" t="s">
        <v>13</v>
      </c>
      <c r="D33" s="4" t="str">
        <f>"孙怡兰"</f>
        <v>孙怡兰</v>
      </c>
    </row>
    <row r="34" customHeight="1" spans="1:4">
      <c r="A34" s="3">
        <v>32</v>
      </c>
      <c r="B34" s="4" t="str">
        <f t="shared" ref="B34:B36" si="5">"510001"</f>
        <v>510001</v>
      </c>
      <c r="C34" s="4" t="s">
        <v>14</v>
      </c>
      <c r="D34" s="4" t="str">
        <f>"瞿诗慧"</f>
        <v>瞿诗慧</v>
      </c>
    </row>
    <row r="35" customHeight="1" spans="1:4">
      <c r="A35" s="3">
        <v>33</v>
      </c>
      <c r="B35" s="4" t="str">
        <f t="shared" si="5"/>
        <v>510001</v>
      </c>
      <c r="C35" s="4" t="s">
        <v>14</v>
      </c>
      <c r="D35" s="4" t="str">
        <f>"罗科"</f>
        <v>罗科</v>
      </c>
    </row>
    <row r="36" customHeight="1" spans="1:4">
      <c r="A36" s="3">
        <v>34</v>
      </c>
      <c r="B36" s="4" t="str">
        <f t="shared" si="5"/>
        <v>510001</v>
      </c>
      <c r="C36" s="4" t="s">
        <v>14</v>
      </c>
      <c r="D36" s="4" t="str">
        <f>"陈谷"</f>
        <v>陈谷</v>
      </c>
    </row>
    <row r="37" customHeight="1" spans="1:4">
      <c r="A37" s="3">
        <v>35</v>
      </c>
      <c r="B37" s="4" t="str">
        <f>"511001"</f>
        <v>511001</v>
      </c>
      <c r="C37" s="4" t="s">
        <v>15</v>
      </c>
      <c r="D37" s="4" t="str">
        <f>"熊韵"</f>
        <v>熊韵</v>
      </c>
    </row>
    <row r="38" customHeight="1" spans="1:4">
      <c r="A38" s="3">
        <v>36</v>
      </c>
      <c r="B38" s="4" t="str">
        <f>"511001"</f>
        <v>511001</v>
      </c>
      <c r="C38" s="4" t="s">
        <v>15</v>
      </c>
      <c r="D38" s="4" t="str">
        <f>"胡权"</f>
        <v>胡权</v>
      </c>
    </row>
    <row r="39" customHeight="1" spans="1:4">
      <c r="A39" s="3">
        <v>37</v>
      </c>
      <c r="B39" s="4" t="str">
        <f>"513001"</f>
        <v>513001</v>
      </c>
      <c r="C39" s="4" t="s">
        <v>16</v>
      </c>
      <c r="D39" s="4" t="str">
        <f>"吕诗琴"</f>
        <v>吕诗琴</v>
      </c>
    </row>
    <row r="40" customHeight="1" spans="1:4">
      <c r="A40" s="3">
        <v>38</v>
      </c>
      <c r="B40" s="5" t="str">
        <f t="shared" ref="B40:B44" si="6">"50101"</f>
        <v>50101</v>
      </c>
      <c r="C40" s="4" t="s">
        <v>17</v>
      </c>
      <c r="D40" s="4" t="str">
        <f>"张琴"</f>
        <v>张琴</v>
      </c>
    </row>
    <row r="41" customHeight="1" spans="1:4">
      <c r="A41" s="3">
        <v>39</v>
      </c>
      <c r="B41" s="5" t="str">
        <f t="shared" si="6"/>
        <v>50101</v>
      </c>
      <c r="C41" s="4" t="s">
        <v>17</v>
      </c>
      <c r="D41" s="4" t="str">
        <f>"陈宝华"</f>
        <v>陈宝华</v>
      </c>
    </row>
    <row r="42" customHeight="1" spans="1:4">
      <c r="A42" s="3">
        <v>40</v>
      </c>
      <c r="B42" s="5" t="str">
        <f t="shared" si="6"/>
        <v>50101</v>
      </c>
      <c r="C42" s="4" t="s">
        <v>17</v>
      </c>
      <c r="D42" s="4" t="str">
        <f>"刘立鑫"</f>
        <v>刘立鑫</v>
      </c>
    </row>
    <row r="43" customHeight="1" spans="1:4">
      <c r="A43" s="3">
        <v>41</v>
      </c>
      <c r="B43" s="5" t="str">
        <f t="shared" si="6"/>
        <v>50101</v>
      </c>
      <c r="C43" s="4" t="s">
        <v>17</v>
      </c>
      <c r="D43" s="4" t="str">
        <f>"李海婷"</f>
        <v>李海婷</v>
      </c>
    </row>
    <row r="44" customHeight="1" spans="1:4">
      <c r="A44" s="3">
        <v>42</v>
      </c>
      <c r="B44" s="5" t="str">
        <f t="shared" si="6"/>
        <v>50101</v>
      </c>
      <c r="C44" s="4" t="s">
        <v>17</v>
      </c>
      <c r="D44" s="4" t="str">
        <f>"罗靖俞"</f>
        <v>罗靖俞</v>
      </c>
    </row>
    <row r="45" customHeight="1" spans="1:4">
      <c r="A45" s="3">
        <v>43</v>
      </c>
      <c r="B45" s="5" t="str">
        <f t="shared" ref="B45:B50" si="7">"50102"</f>
        <v>50102</v>
      </c>
      <c r="C45" s="4" t="s">
        <v>18</v>
      </c>
      <c r="D45" s="4" t="str">
        <f>"袁振宇"</f>
        <v>袁振宇</v>
      </c>
    </row>
    <row r="46" customHeight="1" spans="1:4">
      <c r="A46" s="3">
        <v>44</v>
      </c>
      <c r="B46" s="5" t="str">
        <f t="shared" si="7"/>
        <v>50102</v>
      </c>
      <c r="C46" s="4" t="s">
        <v>18</v>
      </c>
      <c r="D46" s="4" t="str">
        <f>"陶海萍"</f>
        <v>陶海萍</v>
      </c>
    </row>
    <row r="47" customHeight="1" spans="1:4">
      <c r="A47" s="3">
        <v>45</v>
      </c>
      <c r="B47" s="5" t="str">
        <f t="shared" si="7"/>
        <v>50102</v>
      </c>
      <c r="C47" s="4" t="s">
        <v>18</v>
      </c>
      <c r="D47" s="4" t="str">
        <f>"刘梦婕"</f>
        <v>刘梦婕</v>
      </c>
    </row>
    <row r="48" customHeight="1" spans="1:4">
      <c r="A48" s="3">
        <v>46</v>
      </c>
      <c r="B48" s="5" t="str">
        <f t="shared" si="7"/>
        <v>50102</v>
      </c>
      <c r="C48" s="4" t="s">
        <v>18</v>
      </c>
      <c r="D48" s="4" t="str">
        <f>"龚亚红"</f>
        <v>龚亚红</v>
      </c>
    </row>
    <row r="49" customHeight="1" spans="1:4">
      <c r="A49" s="3">
        <v>47</v>
      </c>
      <c r="B49" s="5" t="str">
        <f t="shared" si="7"/>
        <v>50102</v>
      </c>
      <c r="C49" s="4" t="s">
        <v>18</v>
      </c>
      <c r="D49" s="4" t="str">
        <f>"罗巧芸"</f>
        <v>罗巧芸</v>
      </c>
    </row>
    <row r="50" customHeight="1" spans="1:4">
      <c r="A50" s="3">
        <v>48</v>
      </c>
      <c r="B50" s="5" t="str">
        <f t="shared" si="7"/>
        <v>50102</v>
      </c>
      <c r="C50" s="4" t="s">
        <v>18</v>
      </c>
      <c r="D50" s="4" t="str">
        <f>"刘秋恒"</f>
        <v>刘秋恒</v>
      </c>
    </row>
    <row r="51" customHeight="1" spans="1:4">
      <c r="A51" s="3">
        <v>49</v>
      </c>
      <c r="B51" s="5" t="str">
        <f t="shared" ref="B51:B56" si="8">"50201"</f>
        <v>50201</v>
      </c>
      <c r="C51" s="4" t="s">
        <v>19</v>
      </c>
      <c r="D51" s="4" t="str">
        <f>"金孟君"</f>
        <v>金孟君</v>
      </c>
    </row>
    <row r="52" customHeight="1" spans="1:4">
      <c r="A52" s="3">
        <v>50</v>
      </c>
      <c r="B52" s="5" t="str">
        <f t="shared" si="8"/>
        <v>50201</v>
      </c>
      <c r="C52" s="4" t="s">
        <v>19</v>
      </c>
      <c r="D52" s="4" t="str">
        <f>"胡桐雨"</f>
        <v>胡桐雨</v>
      </c>
    </row>
    <row r="53" customHeight="1" spans="1:4">
      <c r="A53" s="3">
        <v>51</v>
      </c>
      <c r="B53" s="5" t="str">
        <f t="shared" si="8"/>
        <v>50201</v>
      </c>
      <c r="C53" s="4" t="s">
        <v>19</v>
      </c>
      <c r="D53" s="4" t="str">
        <f>"梁根瑞"</f>
        <v>梁根瑞</v>
      </c>
    </row>
    <row r="54" customHeight="1" spans="1:4">
      <c r="A54" s="3">
        <v>52</v>
      </c>
      <c r="B54" s="5" t="str">
        <f t="shared" si="8"/>
        <v>50201</v>
      </c>
      <c r="C54" s="4" t="s">
        <v>19</v>
      </c>
      <c r="D54" s="4" t="str">
        <f>"杨凌云"</f>
        <v>杨凌云</v>
      </c>
    </row>
    <row r="55" customHeight="1" spans="1:4">
      <c r="A55" s="3">
        <v>53</v>
      </c>
      <c r="B55" s="5" t="str">
        <f t="shared" si="8"/>
        <v>50201</v>
      </c>
      <c r="C55" s="4" t="s">
        <v>19</v>
      </c>
      <c r="D55" s="4" t="str">
        <f>"张韵涵"</f>
        <v>张韵涵</v>
      </c>
    </row>
    <row r="56" customHeight="1" spans="1:4">
      <c r="A56" s="3">
        <v>54</v>
      </c>
      <c r="B56" s="5" t="str">
        <f t="shared" si="8"/>
        <v>50201</v>
      </c>
      <c r="C56" s="4" t="s">
        <v>19</v>
      </c>
      <c r="D56" s="4" t="str">
        <f>"龚晓敏"</f>
        <v>龚晓敏</v>
      </c>
    </row>
    <row r="57" customHeight="1" spans="1:4">
      <c r="A57" s="3">
        <v>55</v>
      </c>
      <c r="B57" s="5" t="str">
        <f t="shared" ref="B57:B61" si="9">"50202"</f>
        <v>50202</v>
      </c>
      <c r="C57" s="4" t="s">
        <v>20</v>
      </c>
      <c r="D57" s="4" t="str">
        <f>"汪乃兵"</f>
        <v>汪乃兵</v>
      </c>
    </row>
    <row r="58" customHeight="1" spans="1:4">
      <c r="A58" s="3">
        <v>56</v>
      </c>
      <c r="B58" s="5" t="str">
        <f t="shared" si="9"/>
        <v>50202</v>
      </c>
      <c r="C58" s="4" t="s">
        <v>20</v>
      </c>
      <c r="D58" s="4" t="str">
        <f>"习渊"</f>
        <v>习渊</v>
      </c>
    </row>
    <row r="59" customHeight="1" spans="1:4">
      <c r="A59" s="3">
        <v>57</v>
      </c>
      <c r="B59" s="5" t="str">
        <f t="shared" si="9"/>
        <v>50202</v>
      </c>
      <c r="C59" s="4" t="s">
        <v>20</v>
      </c>
      <c r="D59" s="4" t="str">
        <f>"陈前"</f>
        <v>陈前</v>
      </c>
    </row>
    <row r="60" customHeight="1" spans="1:4">
      <c r="A60" s="3">
        <v>58</v>
      </c>
      <c r="B60" s="5" t="str">
        <f t="shared" si="9"/>
        <v>50202</v>
      </c>
      <c r="C60" s="4" t="s">
        <v>20</v>
      </c>
      <c r="D60" s="4" t="str">
        <f>"刘娜"</f>
        <v>刘娜</v>
      </c>
    </row>
    <row r="61" customHeight="1" spans="1:4">
      <c r="A61" s="3">
        <v>59</v>
      </c>
      <c r="B61" s="5" t="str">
        <f t="shared" si="9"/>
        <v>50202</v>
      </c>
      <c r="C61" s="4" t="s">
        <v>20</v>
      </c>
      <c r="D61" s="4" t="str">
        <f>"王雪"</f>
        <v>王雪</v>
      </c>
    </row>
    <row r="62" customHeight="1" spans="1:4">
      <c r="A62" s="3">
        <v>60</v>
      </c>
      <c r="B62" s="5" t="str">
        <f t="shared" ref="B62:B65" si="10">"50301"</f>
        <v>50301</v>
      </c>
      <c r="C62" s="4" t="s">
        <v>21</v>
      </c>
      <c r="D62" s="4" t="str">
        <f>"张磊"</f>
        <v>张磊</v>
      </c>
    </row>
    <row r="63" customHeight="1" spans="1:4">
      <c r="A63" s="3">
        <v>61</v>
      </c>
      <c r="B63" s="5" t="str">
        <f t="shared" si="10"/>
        <v>50301</v>
      </c>
      <c r="C63" s="4" t="s">
        <v>21</v>
      </c>
      <c r="D63" s="4" t="str">
        <f>"王若曦"</f>
        <v>王若曦</v>
      </c>
    </row>
    <row r="64" customHeight="1" spans="1:4">
      <c r="A64" s="3">
        <v>62</v>
      </c>
      <c r="B64" s="5" t="str">
        <f t="shared" si="10"/>
        <v>50301</v>
      </c>
      <c r="C64" s="4" t="s">
        <v>21</v>
      </c>
      <c r="D64" s="4" t="str">
        <f>"王晓菲"</f>
        <v>王晓菲</v>
      </c>
    </row>
    <row r="65" customHeight="1" spans="1:4">
      <c r="A65" s="3">
        <v>63</v>
      </c>
      <c r="B65" s="5" t="str">
        <f t="shared" si="10"/>
        <v>50301</v>
      </c>
      <c r="C65" s="4" t="s">
        <v>21</v>
      </c>
      <c r="D65" s="4" t="str">
        <f>"郝月"</f>
        <v>郝月</v>
      </c>
    </row>
    <row r="66" customHeight="1" spans="1:4">
      <c r="A66" s="3">
        <v>64</v>
      </c>
      <c r="B66" s="5" t="str">
        <f t="shared" ref="B66:B72" si="11">"50401"</f>
        <v>50401</v>
      </c>
      <c r="C66" s="4" t="s">
        <v>22</v>
      </c>
      <c r="D66" s="4" t="str">
        <f>"陈涛"</f>
        <v>陈涛</v>
      </c>
    </row>
    <row r="67" customHeight="1" spans="1:4">
      <c r="A67" s="3">
        <v>65</v>
      </c>
      <c r="B67" s="5" t="str">
        <f t="shared" si="11"/>
        <v>50401</v>
      </c>
      <c r="C67" s="4" t="s">
        <v>22</v>
      </c>
      <c r="D67" s="4" t="str">
        <f>"熊首"</f>
        <v>熊首</v>
      </c>
    </row>
    <row r="68" customHeight="1" spans="1:4">
      <c r="A68" s="3">
        <v>66</v>
      </c>
      <c r="B68" s="5" t="str">
        <f t="shared" si="11"/>
        <v>50401</v>
      </c>
      <c r="C68" s="4" t="s">
        <v>22</v>
      </c>
      <c r="D68" s="4" t="str">
        <f>"徐鄢雯"</f>
        <v>徐鄢雯</v>
      </c>
    </row>
    <row r="69" customHeight="1" spans="1:4">
      <c r="A69" s="3">
        <v>67</v>
      </c>
      <c r="B69" s="5" t="str">
        <f t="shared" si="11"/>
        <v>50401</v>
      </c>
      <c r="C69" s="4" t="s">
        <v>22</v>
      </c>
      <c r="D69" s="4" t="str">
        <f>"周智"</f>
        <v>周智</v>
      </c>
    </row>
    <row r="70" customHeight="1" spans="1:4">
      <c r="A70" s="3">
        <v>68</v>
      </c>
      <c r="B70" s="5" t="str">
        <f t="shared" si="11"/>
        <v>50401</v>
      </c>
      <c r="C70" s="4" t="s">
        <v>22</v>
      </c>
      <c r="D70" s="4" t="str">
        <f>"何梦洋"</f>
        <v>何梦洋</v>
      </c>
    </row>
    <row r="71" customHeight="1" spans="1:4">
      <c r="A71" s="3">
        <v>69</v>
      </c>
      <c r="B71" s="5" t="str">
        <f t="shared" si="11"/>
        <v>50401</v>
      </c>
      <c r="C71" s="4" t="s">
        <v>22</v>
      </c>
      <c r="D71" s="4" t="str">
        <f>"袁凯顺"</f>
        <v>袁凯顺</v>
      </c>
    </row>
    <row r="72" customHeight="1" spans="1:4">
      <c r="A72" s="3">
        <v>70</v>
      </c>
      <c r="B72" s="5" t="str">
        <f t="shared" si="11"/>
        <v>50401</v>
      </c>
      <c r="C72" s="4" t="s">
        <v>22</v>
      </c>
      <c r="D72" s="4" t="str">
        <f>"宋容"</f>
        <v>宋容</v>
      </c>
    </row>
    <row r="73" customHeight="1" spans="1:4">
      <c r="A73" s="3">
        <v>71</v>
      </c>
      <c r="B73" s="5" t="str">
        <f>"50501"</f>
        <v>50501</v>
      </c>
      <c r="C73" s="4" t="s">
        <v>5</v>
      </c>
      <c r="D73" s="4" t="str">
        <f>"蒋晓群"</f>
        <v>蒋晓群</v>
      </c>
    </row>
    <row r="74" customHeight="1" spans="1:4">
      <c r="A74" s="3">
        <v>72</v>
      </c>
      <c r="B74" s="5" t="str">
        <f>"50501"</f>
        <v>50501</v>
      </c>
      <c r="C74" s="4" t="s">
        <v>5</v>
      </c>
      <c r="D74" s="4" t="str">
        <f>"李金闰"</f>
        <v>李金闰</v>
      </c>
    </row>
    <row r="75" customHeight="1" spans="1:4">
      <c r="A75" s="3">
        <v>73</v>
      </c>
      <c r="B75" s="5" t="str">
        <f t="shared" ref="B75:B77" si="12">"50504"</f>
        <v>50504</v>
      </c>
      <c r="C75" s="4" t="s">
        <v>23</v>
      </c>
      <c r="D75" s="4" t="str">
        <f>"肖成思"</f>
        <v>肖成思</v>
      </c>
    </row>
    <row r="76" customHeight="1" spans="1:4">
      <c r="A76" s="3">
        <v>74</v>
      </c>
      <c r="B76" s="5" t="str">
        <f t="shared" si="12"/>
        <v>50504</v>
      </c>
      <c r="C76" s="4" t="s">
        <v>23</v>
      </c>
      <c r="D76" s="4" t="str">
        <f>"赵仁露"</f>
        <v>赵仁露</v>
      </c>
    </row>
    <row r="77" customHeight="1" spans="1:4">
      <c r="A77" s="3">
        <v>75</v>
      </c>
      <c r="B77" s="5" t="str">
        <f t="shared" si="12"/>
        <v>50504</v>
      </c>
      <c r="C77" s="4" t="s">
        <v>23</v>
      </c>
      <c r="D77" s="4" t="str">
        <f>"陈郑"</f>
        <v>陈郑</v>
      </c>
    </row>
    <row r="78" customHeight="1" spans="1:4">
      <c r="A78" s="3">
        <v>76</v>
      </c>
      <c r="B78" s="5" t="str">
        <f t="shared" ref="B78:B81" si="13">"50601"</f>
        <v>50601</v>
      </c>
      <c r="C78" s="4" t="s">
        <v>24</v>
      </c>
      <c r="D78" s="4" t="str">
        <f>"谢佳丽"</f>
        <v>谢佳丽</v>
      </c>
    </row>
    <row r="79" customHeight="1" spans="1:4">
      <c r="A79" s="3">
        <v>77</v>
      </c>
      <c r="B79" s="5" t="str">
        <f t="shared" si="13"/>
        <v>50601</v>
      </c>
      <c r="C79" s="4" t="s">
        <v>24</v>
      </c>
      <c r="D79" s="4" t="str">
        <f>"刘睿"</f>
        <v>刘睿</v>
      </c>
    </row>
    <row r="80" customHeight="1" spans="1:4">
      <c r="A80" s="3">
        <v>78</v>
      </c>
      <c r="B80" s="5" t="str">
        <f t="shared" si="13"/>
        <v>50601</v>
      </c>
      <c r="C80" s="4" t="s">
        <v>24</v>
      </c>
      <c r="D80" s="4" t="str">
        <f>"陆永鑫"</f>
        <v>陆永鑫</v>
      </c>
    </row>
    <row r="81" customHeight="1" spans="1:4">
      <c r="A81" s="3">
        <v>79</v>
      </c>
      <c r="B81" s="5" t="str">
        <f t="shared" si="13"/>
        <v>50601</v>
      </c>
      <c r="C81" s="4" t="s">
        <v>24</v>
      </c>
      <c r="D81" s="4" t="str">
        <f>"陈章絮"</f>
        <v>陈章絮</v>
      </c>
    </row>
    <row r="82" customHeight="1" spans="1:4">
      <c r="A82" s="3">
        <v>80</v>
      </c>
      <c r="B82" s="5" t="str">
        <f t="shared" ref="B82:B98" si="14">"50602"</f>
        <v>50602</v>
      </c>
      <c r="C82" s="4" t="s">
        <v>24</v>
      </c>
      <c r="D82" s="4" t="str">
        <f>"吴迪"</f>
        <v>吴迪</v>
      </c>
    </row>
    <row r="83" customHeight="1" spans="1:4">
      <c r="A83" s="3">
        <v>81</v>
      </c>
      <c r="B83" s="5" t="str">
        <f t="shared" si="14"/>
        <v>50602</v>
      </c>
      <c r="C83" s="4" t="s">
        <v>24</v>
      </c>
      <c r="D83" s="4" t="str">
        <f>"王林"</f>
        <v>王林</v>
      </c>
    </row>
    <row r="84" customHeight="1" spans="1:4">
      <c r="A84" s="3">
        <v>82</v>
      </c>
      <c r="B84" s="5" t="str">
        <f t="shared" si="14"/>
        <v>50602</v>
      </c>
      <c r="C84" s="4" t="s">
        <v>24</v>
      </c>
      <c r="D84" s="4" t="str">
        <f>"郑穹"</f>
        <v>郑穹</v>
      </c>
    </row>
    <row r="85" customHeight="1" spans="1:4">
      <c r="A85" s="3">
        <v>83</v>
      </c>
      <c r="B85" s="5" t="str">
        <f t="shared" si="14"/>
        <v>50602</v>
      </c>
      <c r="C85" s="4" t="s">
        <v>24</v>
      </c>
      <c r="D85" s="4" t="str">
        <f>"许薇"</f>
        <v>许薇</v>
      </c>
    </row>
    <row r="86" customHeight="1" spans="1:4">
      <c r="A86" s="3">
        <v>84</v>
      </c>
      <c r="B86" s="5" t="str">
        <f t="shared" si="14"/>
        <v>50602</v>
      </c>
      <c r="C86" s="4" t="s">
        <v>24</v>
      </c>
      <c r="D86" s="4" t="str">
        <f>"余依"</f>
        <v>余依</v>
      </c>
    </row>
    <row r="87" customHeight="1" spans="1:4">
      <c r="A87" s="3">
        <v>85</v>
      </c>
      <c r="B87" s="5" t="str">
        <f t="shared" si="14"/>
        <v>50602</v>
      </c>
      <c r="C87" s="4" t="s">
        <v>24</v>
      </c>
      <c r="D87" s="4" t="str">
        <f>"李钰琴"</f>
        <v>李钰琴</v>
      </c>
    </row>
    <row r="88" customHeight="1" spans="1:4">
      <c r="A88" s="3">
        <v>86</v>
      </c>
      <c r="B88" s="5" t="str">
        <f t="shared" si="14"/>
        <v>50602</v>
      </c>
      <c r="C88" s="4" t="s">
        <v>24</v>
      </c>
      <c r="D88" s="4" t="str">
        <f>"王秋雨"</f>
        <v>王秋雨</v>
      </c>
    </row>
    <row r="89" customHeight="1" spans="1:4">
      <c r="A89" s="3">
        <v>87</v>
      </c>
      <c r="B89" s="5" t="str">
        <f t="shared" si="14"/>
        <v>50602</v>
      </c>
      <c r="C89" s="4" t="s">
        <v>24</v>
      </c>
      <c r="D89" s="4" t="str">
        <f>"高琴"</f>
        <v>高琴</v>
      </c>
    </row>
    <row r="90" customHeight="1" spans="1:4">
      <c r="A90" s="3">
        <v>88</v>
      </c>
      <c r="B90" s="5" t="str">
        <f t="shared" si="14"/>
        <v>50602</v>
      </c>
      <c r="C90" s="4" t="s">
        <v>24</v>
      </c>
      <c r="D90" s="4" t="str">
        <f>"黄丽娟"</f>
        <v>黄丽娟</v>
      </c>
    </row>
    <row r="91" customHeight="1" spans="1:4">
      <c r="A91" s="3">
        <v>89</v>
      </c>
      <c r="B91" s="5" t="str">
        <f t="shared" si="14"/>
        <v>50602</v>
      </c>
      <c r="C91" s="4" t="s">
        <v>24</v>
      </c>
      <c r="D91" s="4" t="str">
        <f>"姚兰香"</f>
        <v>姚兰香</v>
      </c>
    </row>
    <row r="92" customHeight="1" spans="1:4">
      <c r="A92" s="3">
        <v>90</v>
      </c>
      <c r="B92" s="5" t="str">
        <f t="shared" si="14"/>
        <v>50602</v>
      </c>
      <c r="C92" s="4" t="s">
        <v>24</v>
      </c>
      <c r="D92" s="4" t="str">
        <f>"刘倩倩"</f>
        <v>刘倩倩</v>
      </c>
    </row>
    <row r="93" customHeight="1" spans="1:4">
      <c r="A93" s="3">
        <v>91</v>
      </c>
      <c r="B93" s="5" t="str">
        <f t="shared" si="14"/>
        <v>50602</v>
      </c>
      <c r="C93" s="4" t="s">
        <v>24</v>
      </c>
      <c r="D93" s="4" t="str">
        <f>"胡丽娟"</f>
        <v>胡丽娟</v>
      </c>
    </row>
    <row r="94" customHeight="1" spans="1:4">
      <c r="A94" s="3">
        <v>92</v>
      </c>
      <c r="B94" s="5" t="str">
        <f t="shared" si="14"/>
        <v>50602</v>
      </c>
      <c r="C94" s="4" t="s">
        <v>24</v>
      </c>
      <c r="D94" s="4" t="str">
        <f>"彭红霞"</f>
        <v>彭红霞</v>
      </c>
    </row>
    <row r="95" customHeight="1" spans="1:4">
      <c r="A95" s="3">
        <v>93</v>
      </c>
      <c r="B95" s="5" t="str">
        <f t="shared" si="14"/>
        <v>50602</v>
      </c>
      <c r="C95" s="4" t="s">
        <v>24</v>
      </c>
      <c r="D95" s="4" t="str">
        <f>"向闳铭"</f>
        <v>向闳铭</v>
      </c>
    </row>
    <row r="96" customHeight="1" spans="1:4">
      <c r="A96" s="3">
        <v>94</v>
      </c>
      <c r="B96" s="5" t="str">
        <f t="shared" si="14"/>
        <v>50602</v>
      </c>
      <c r="C96" s="4" t="s">
        <v>24</v>
      </c>
      <c r="D96" s="4" t="str">
        <f>"杜义"</f>
        <v>杜义</v>
      </c>
    </row>
    <row r="97" customHeight="1" spans="1:4">
      <c r="A97" s="3">
        <v>95</v>
      </c>
      <c r="B97" s="5" t="str">
        <f t="shared" si="14"/>
        <v>50602</v>
      </c>
      <c r="C97" s="4" t="s">
        <v>24</v>
      </c>
      <c r="D97" s="4" t="str">
        <f>"艾安珂"</f>
        <v>艾安珂</v>
      </c>
    </row>
    <row r="98" customHeight="1" spans="1:4">
      <c r="A98" s="3">
        <v>96</v>
      </c>
      <c r="B98" s="5" t="str">
        <f t="shared" si="14"/>
        <v>50602</v>
      </c>
      <c r="C98" s="4" t="s">
        <v>24</v>
      </c>
      <c r="D98" s="4" t="str">
        <f>"樊志强"</f>
        <v>樊志强</v>
      </c>
    </row>
    <row r="99" customHeight="1" spans="1:4">
      <c r="A99" s="3">
        <v>97</v>
      </c>
      <c r="B99" s="5" t="str">
        <f t="shared" ref="B99:B105" si="15">"50603"</f>
        <v>50603</v>
      </c>
      <c r="C99" s="4" t="s">
        <v>24</v>
      </c>
      <c r="D99" s="4" t="str">
        <f>"王飞"</f>
        <v>王飞</v>
      </c>
    </row>
    <row r="100" customHeight="1" spans="1:4">
      <c r="A100" s="3">
        <v>98</v>
      </c>
      <c r="B100" s="5" t="str">
        <f t="shared" si="15"/>
        <v>50603</v>
      </c>
      <c r="C100" s="4" t="s">
        <v>24</v>
      </c>
      <c r="D100" s="4" t="str">
        <f>"刘倩"</f>
        <v>刘倩</v>
      </c>
    </row>
    <row r="101" customHeight="1" spans="1:4">
      <c r="A101" s="3">
        <v>99</v>
      </c>
      <c r="B101" s="5" t="str">
        <f t="shared" si="15"/>
        <v>50603</v>
      </c>
      <c r="C101" s="4" t="s">
        <v>24</v>
      </c>
      <c r="D101" s="4" t="str">
        <f>"陈亮"</f>
        <v>陈亮</v>
      </c>
    </row>
    <row r="102" customHeight="1" spans="1:4">
      <c r="A102" s="3">
        <v>100</v>
      </c>
      <c r="B102" s="5" t="str">
        <f t="shared" si="15"/>
        <v>50603</v>
      </c>
      <c r="C102" s="4" t="s">
        <v>24</v>
      </c>
      <c r="D102" s="4" t="str">
        <f>"刘宇晴"</f>
        <v>刘宇晴</v>
      </c>
    </row>
    <row r="103" customHeight="1" spans="1:4">
      <c r="A103" s="3">
        <v>101</v>
      </c>
      <c r="B103" s="5" t="str">
        <f t="shared" si="15"/>
        <v>50603</v>
      </c>
      <c r="C103" s="4" t="s">
        <v>24</v>
      </c>
      <c r="D103" s="4" t="str">
        <f>"陈礼花"</f>
        <v>陈礼花</v>
      </c>
    </row>
    <row r="104" customHeight="1" spans="1:4">
      <c r="A104" s="3">
        <v>102</v>
      </c>
      <c r="B104" s="5" t="str">
        <f t="shared" si="15"/>
        <v>50603</v>
      </c>
      <c r="C104" s="4" t="s">
        <v>24</v>
      </c>
      <c r="D104" s="4" t="str">
        <f>"杨红"</f>
        <v>杨红</v>
      </c>
    </row>
    <row r="105" customHeight="1" spans="1:4">
      <c r="A105" s="3">
        <v>103</v>
      </c>
      <c r="B105" s="5" t="str">
        <f t="shared" si="15"/>
        <v>50603</v>
      </c>
      <c r="C105" s="4" t="s">
        <v>24</v>
      </c>
      <c r="D105" s="4" t="str">
        <f>"王娜"</f>
        <v>王娜</v>
      </c>
    </row>
    <row r="106" customHeight="1" spans="1:4">
      <c r="A106" s="3">
        <v>104</v>
      </c>
      <c r="B106" s="5" t="str">
        <f t="shared" ref="B106:B108" si="16">"50604"</f>
        <v>50604</v>
      </c>
      <c r="C106" s="4" t="s">
        <v>24</v>
      </c>
      <c r="D106" s="4" t="str">
        <f>"杨运真"</f>
        <v>杨运真</v>
      </c>
    </row>
    <row r="107" customHeight="1" spans="1:4">
      <c r="A107" s="3">
        <v>105</v>
      </c>
      <c r="B107" s="5" t="str">
        <f t="shared" si="16"/>
        <v>50604</v>
      </c>
      <c r="C107" s="4" t="s">
        <v>24</v>
      </c>
      <c r="D107" s="4" t="str">
        <f>"袁圆"</f>
        <v>袁圆</v>
      </c>
    </row>
    <row r="108" customHeight="1" spans="1:4">
      <c r="A108" s="3">
        <v>106</v>
      </c>
      <c r="B108" s="5" t="str">
        <f t="shared" si="16"/>
        <v>50604</v>
      </c>
      <c r="C108" s="4" t="s">
        <v>24</v>
      </c>
      <c r="D108" s="4" t="str">
        <f>"蔡渺"</f>
        <v>蔡渺</v>
      </c>
    </row>
    <row r="109" customHeight="1" spans="1:4">
      <c r="A109" s="3">
        <v>107</v>
      </c>
      <c r="B109" s="5" t="str">
        <f t="shared" ref="B109:B111" si="17">"50701"</f>
        <v>50701</v>
      </c>
      <c r="C109" s="4" t="s">
        <v>8</v>
      </c>
      <c r="D109" s="4" t="str">
        <f>"王昊宇"</f>
        <v>王昊宇</v>
      </c>
    </row>
    <row r="110" customHeight="1" spans="1:4">
      <c r="A110" s="3">
        <v>108</v>
      </c>
      <c r="B110" s="5" t="str">
        <f t="shared" si="17"/>
        <v>50701</v>
      </c>
      <c r="C110" s="4" t="s">
        <v>8</v>
      </c>
      <c r="D110" s="4" t="str">
        <f>"徐璇"</f>
        <v>徐璇</v>
      </c>
    </row>
    <row r="111" customHeight="1" spans="1:4">
      <c r="A111" s="3">
        <v>109</v>
      </c>
      <c r="B111" s="5" t="str">
        <f t="shared" si="17"/>
        <v>50701</v>
      </c>
      <c r="C111" s="4" t="s">
        <v>8</v>
      </c>
      <c r="D111" s="4" t="str">
        <f>"樊聪"</f>
        <v>樊聪</v>
      </c>
    </row>
    <row r="112" customHeight="1" spans="1:4">
      <c r="A112" s="3">
        <v>110</v>
      </c>
      <c r="B112" s="5" t="str">
        <f>"50702"</f>
        <v>50702</v>
      </c>
      <c r="C112" s="4" t="s">
        <v>8</v>
      </c>
      <c r="D112" s="4" t="str">
        <f>"李晓梅"</f>
        <v>李晓梅</v>
      </c>
    </row>
    <row r="113" customHeight="1" spans="1:4">
      <c r="A113" s="3">
        <v>111</v>
      </c>
      <c r="B113" s="5" t="str">
        <f>"50703"</f>
        <v>50703</v>
      </c>
      <c r="C113" s="4" t="s">
        <v>8</v>
      </c>
      <c r="D113" s="4" t="str">
        <f>"李星宇"</f>
        <v>李星宇</v>
      </c>
    </row>
    <row r="114" customHeight="1" spans="1:4">
      <c r="A114" s="3">
        <v>112</v>
      </c>
      <c r="B114" s="5" t="str">
        <f>"50801"</f>
        <v>50801</v>
      </c>
      <c r="C114" s="4" t="s">
        <v>25</v>
      </c>
      <c r="D114" s="4" t="str">
        <f>"徐勤茜"</f>
        <v>徐勤茜</v>
      </c>
    </row>
    <row r="115" customHeight="1" spans="1:4">
      <c r="A115" s="3">
        <v>113</v>
      </c>
      <c r="B115" s="5" t="str">
        <f>"50801"</f>
        <v>50801</v>
      </c>
      <c r="C115" s="4" t="s">
        <v>25</v>
      </c>
      <c r="D115" s="4" t="str">
        <f>"骆芬芳"</f>
        <v>骆芬芳</v>
      </c>
    </row>
    <row r="116" customHeight="1" spans="1:4">
      <c r="A116" s="3">
        <v>114</v>
      </c>
      <c r="B116" s="5" t="str">
        <f t="shared" ref="B116:B118" si="18">"50802"</f>
        <v>50802</v>
      </c>
      <c r="C116" s="4" t="s">
        <v>26</v>
      </c>
      <c r="D116" s="4" t="str">
        <f>"黄洛川"</f>
        <v>黄洛川</v>
      </c>
    </row>
    <row r="117" customHeight="1" spans="1:4">
      <c r="A117" s="3">
        <v>115</v>
      </c>
      <c r="B117" s="5" t="str">
        <f t="shared" si="18"/>
        <v>50802</v>
      </c>
      <c r="C117" s="4" t="s">
        <v>26</v>
      </c>
      <c r="D117" s="4" t="str">
        <f>"杨帆"</f>
        <v>杨帆</v>
      </c>
    </row>
    <row r="118" customHeight="1" spans="1:4">
      <c r="A118" s="3">
        <v>116</v>
      </c>
      <c r="B118" s="5" t="str">
        <f t="shared" si="18"/>
        <v>50802</v>
      </c>
      <c r="C118" s="4" t="s">
        <v>26</v>
      </c>
      <c r="D118" s="4" t="str">
        <f>"刘梦迪"</f>
        <v>刘梦迪</v>
      </c>
    </row>
    <row r="119" customHeight="1" spans="1:4">
      <c r="A119" s="3">
        <v>117</v>
      </c>
      <c r="B119" s="5" t="str">
        <f t="shared" ref="B119:B123" si="19">"50901"</f>
        <v>50901</v>
      </c>
      <c r="C119" s="4" t="s">
        <v>27</v>
      </c>
      <c r="D119" s="4" t="str">
        <f>"田清华"</f>
        <v>田清华</v>
      </c>
    </row>
    <row r="120" customHeight="1" spans="1:4">
      <c r="A120" s="3">
        <v>118</v>
      </c>
      <c r="B120" s="5" t="str">
        <f t="shared" si="19"/>
        <v>50901</v>
      </c>
      <c r="C120" s="4" t="s">
        <v>27</v>
      </c>
      <c r="D120" s="4" t="str">
        <f>"陈永海"</f>
        <v>陈永海</v>
      </c>
    </row>
    <row r="121" customHeight="1" spans="1:4">
      <c r="A121" s="3">
        <v>119</v>
      </c>
      <c r="B121" s="5" t="str">
        <f t="shared" si="19"/>
        <v>50901</v>
      </c>
      <c r="C121" s="4" t="s">
        <v>27</v>
      </c>
      <c r="D121" s="4" t="str">
        <f>"谭秀蓉"</f>
        <v>谭秀蓉</v>
      </c>
    </row>
    <row r="122" customHeight="1" spans="1:4">
      <c r="A122" s="3">
        <v>120</v>
      </c>
      <c r="B122" s="5" t="str">
        <f t="shared" si="19"/>
        <v>50901</v>
      </c>
      <c r="C122" s="4" t="s">
        <v>27</v>
      </c>
      <c r="D122" s="4" t="str">
        <f>"周洁"</f>
        <v>周洁</v>
      </c>
    </row>
    <row r="123" customHeight="1" spans="1:4">
      <c r="A123" s="3">
        <v>121</v>
      </c>
      <c r="B123" s="5" t="str">
        <f t="shared" si="19"/>
        <v>50901</v>
      </c>
      <c r="C123" s="4" t="s">
        <v>27</v>
      </c>
      <c r="D123" s="4" t="str">
        <f>"贺丹"</f>
        <v>贺丹</v>
      </c>
    </row>
    <row r="124" customHeight="1" spans="1:4">
      <c r="A124" s="3">
        <v>122</v>
      </c>
      <c r="B124" s="5" t="str">
        <f t="shared" ref="B124:B128" si="20">"50902"</f>
        <v>50902</v>
      </c>
      <c r="C124" s="4" t="s">
        <v>28</v>
      </c>
      <c r="D124" s="4" t="str">
        <f>"杨筱迪"</f>
        <v>杨筱迪</v>
      </c>
    </row>
    <row r="125" customHeight="1" spans="1:4">
      <c r="A125" s="3">
        <v>123</v>
      </c>
      <c r="B125" s="5" t="str">
        <f t="shared" si="20"/>
        <v>50902</v>
      </c>
      <c r="C125" s="4" t="s">
        <v>28</v>
      </c>
      <c r="D125" s="4" t="str">
        <f>"翟金剑"</f>
        <v>翟金剑</v>
      </c>
    </row>
    <row r="126" customHeight="1" spans="1:4">
      <c r="A126" s="3">
        <v>124</v>
      </c>
      <c r="B126" s="5" t="str">
        <f t="shared" si="20"/>
        <v>50902</v>
      </c>
      <c r="C126" s="4" t="s">
        <v>28</v>
      </c>
      <c r="D126" s="4" t="str">
        <f>"王晨苗"</f>
        <v>王晨苗</v>
      </c>
    </row>
    <row r="127" customHeight="1" spans="1:4">
      <c r="A127" s="3">
        <v>125</v>
      </c>
      <c r="B127" s="5" t="str">
        <f t="shared" si="20"/>
        <v>50902</v>
      </c>
      <c r="C127" s="4" t="s">
        <v>28</v>
      </c>
      <c r="D127" s="4" t="str">
        <f>"李朋龙"</f>
        <v>李朋龙</v>
      </c>
    </row>
    <row r="128" customHeight="1" spans="1:4">
      <c r="A128" s="3">
        <v>126</v>
      </c>
      <c r="B128" s="5" t="str">
        <f t="shared" si="20"/>
        <v>50902</v>
      </c>
      <c r="C128" s="4" t="s">
        <v>28</v>
      </c>
      <c r="D128" s="4" t="str">
        <f>"陈琴"</f>
        <v>陈琴</v>
      </c>
    </row>
    <row r="129" customHeight="1" spans="1:4">
      <c r="A129" s="3">
        <v>127</v>
      </c>
      <c r="B129" s="5" t="str">
        <f>"51001"</f>
        <v>51001</v>
      </c>
      <c r="C129" s="4" t="s">
        <v>29</v>
      </c>
      <c r="D129" s="4" t="str">
        <f>"王俊斐"</f>
        <v>王俊斐</v>
      </c>
    </row>
    <row r="130" customHeight="1" spans="1:4">
      <c r="A130" s="3">
        <v>128</v>
      </c>
      <c r="B130" s="5" t="str">
        <f t="shared" ref="B130:B137" si="21">"51101"</f>
        <v>51101</v>
      </c>
      <c r="C130" s="4" t="s">
        <v>30</v>
      </c>
      <c r="D130" s="4" t="str">
        <f>"王爽"</f>
        <v>王爽</v>
      </c>
    </row>
    <row r="131" customHeight="1" spans="1:4">
      <c r="A131" s="3">
        <v>129</v>
      </c>
      <c r="B131" s="5" t="str">
        <f t="shared" si="21"/>
        <v>51101</v>
      </c>
      <c r="C131" s="4" t="s">
        <v>30</v>
      </c>
      <c r="D131" s="4" t="str">
        <f>"胡洁"</f>
        <v>胡洁</v>
      </c>
    </row>
    <row r="132" customHeight="1" spans="1:4">
      <c r="A132" s="3">
        <v>130</v>
      </c>
      <c r="B132" s="5" t="str">
        <f t="shared" si="21"/>
        <v>51101</v>
      </c>
      <c r="C132" s="4" t="s">
        <v>30</v>
      </c>
      <c r="D132" s="4" t="str">
        <f>"张烨"</f>
        <v>张烨</v>
      </c>
    </row>
    <row r="133" customHeight="1" spans="1:4">
      <c r="A133" s="3">
        <v>131</v>
      </c>
      <c r="B133" s="5" t="str">
        <f t="shared" si="21"/>
        <v>51101</v>
      </c>
      <c r="C133" s="4" t="s">
        <v>30</v>
      </c>
      <c r="D133" s="4" t="str">
        <f>"李五环"</f>
        <v>李五环</v>
      </c>
    </row>
    <row r="134" customHeight="1" spans="1:4">
      <c r="A134" s="3">
        <v>132</v>
      </c>
      <c r="B134" s="5" t="str">
        <f t="shared" si="21"/>
        <v>51101</v>
      </c>
      <c r="C134" s="4" t="s">
        <v>30</v>
      </c>
      <c r="D134" s="4" t="str">
        <f>"王旗"</f>
        <v>王旗</v>
      </c>
    </row>
    <row r="135" customHeight="1" spans="1:4">
      <c r="A135" s="3">
        <v>133</v>
      </c>
      <c r="B135" s="5" t="str">
        <f t="shared" si="21"/>
        <v>51101</v>
      </c>
      <c r="C135" s="4" t="s">
        <v>30</v>
      </c>
      <c r="D135" s="4" t="str">
        <f>"刘新"</f>
        <v>刘新</v>
      </c>
    </row>
    <row r="136" customHeight="1" spans="1:4">
      <c r="A136" s="3">
        <v>134</v>
      </c>
      <c r="B136" s="5" t="str">
        <f t="shared" si="21"/>
        <v>51101</v>
      </c>
      <c r="C136" s="4" t="s">
        <v>30</v>
      </c>
      <c r="D136" s="4" t="str">
        <f>"李昕蕊"</f>
        <v>李昕蕊</v>
      </c>
    </row>
    <row r="137" customHeight="1" spans="1:4">
      <c r="A137" s="3">
        <v>135</v>
      </c>
      <c r="B137" s="5" t="str">
        <f t="shared" si="21"/>
        <v>51101</v>
      </c>
      <c r="C137" s="4" t="s">
        <v>30</v>
      </c>
      <c r="D137" s="4" t="str">
        <f>"刘煜蔚"</f>
        <v>刘煜蔚</v>
      </c>
    </row>
    <row r="138" customHeight="1" spans="1:4">
      <c r="A138" s="3">
        <v>136</v>
      </c>
      <c r="B138" s="5" t="str">
        <f t="shared" ref="B138:B142" si="22">"51201"</f>
        <v>51201</v>
      </c>
      <c r="C138" s="4" t="s">
        <v>31</v>
      </c>
      <c r="D138" s="4" t="str">
        <f>"余江祥"</f>
        <v>余江祥</v>
      </c>
    </row>
    <row r="139" customHeight="1" spans="1:4">
      <c r="A139" s="3">
        <v>137</v>
      </c>
      <c r="B139" s="5" t="str">
        <f t="shared" si="22"/>
        <v>51201</v>
      </c>
      <c r="C139" s="4" t="s">
        <v>31</v>
      </c>
      <c r="D139" s="4" t="str">
        <f>"黄亚威"</f>
        <v>黄亚威</v>
      </c>
    </row>
    <row r="140" customHeight="1" spans="1:4">
      <c r="A140" s="3">
        <v>138</v>
      </c>
      <c r="B140" s="5" t="str">
        <f t="shared" si="22"/>
        <v>51201</v>
      </c>
      <c r="C140" s="4" t="s">
        <v>31</v>
      </c>
      <c r="D140" s="4" t="str">
        <f>"胡恺丽"</f>
        <v>胡恺丽</v>
      </c>
    </row>
    <row r="141" customHeight="1" spans="1:4">
      <c r="A141" s="3">
        <v>139</v>
      </c>
      <c r="B141" s="5" t="str">
        <f t="shared" si="22"/>
        <v>51201</v>
      </c>
      <c r="C141" s="4" t="s">
        <v>31</v>
      </c>
      <c r="D141" s="4" t="str">
        <f>"荣佑信"</f>
        <v>荣佑信</v>
      </c>
    </row>
    <row r="142" customHeight="1" spans="1:4">
      <c r="A142" s="3">
        <v>140</v>
      </c>
      <c r="B142" s="5" t="str">
        <f t="shared" si="22"/>
        <v>51201</v>
      </c>
      <c r="C142" s="4" t="s">
        <v>31</v>
      </c>
      <c r="D142" s="4" t="str">
        <f>"张会辰"</f>
        <v>张会辰</v>
      </c>
    </row>
    <row r="143" customHeight="1" spans="1:4">
      <c r="A143" s="3">
        <v>141</v>
      </c>
      <c r="B143" s="5" t="str">
        <f t="shared" ref="B143:B146" si="23">"51202"</f>
        <v>51202</v>
      </c>
      <c r="C143" s="4" t="s">
        <v>32</v>
      </c>
      <c r="D143" s="4" t="str">
        <f>"吕蒙蒙"</f>
        <v>吕蒙蒙</v>
      </c>
    </row>
    <row r="144" customHeight="1" spans="1:4">
      <c r="A144" s="3">
        <v>142</v>
      </c>
      <c r="B144" s="5" t="str">
        <f t="shared" si="23"/>
        <v>51202</v>
      </c>
      <c r="C144" s="4" t="s">
        <v>32</v>
      </c>
      <c r="D144" s="4" t="str">
        <f>"王杰"</f>
        <v>王杰</v>
      </c>
    </row>
    <row r="145" customHeight="1" spans="1:4">
      <c r="A145" s="3">
        <v>143</v>
      </c>
      <c r="B145" s="5" t="str">
        <f t="shared" si="23"/>
        <v>51202</v>
      </c>
      <c r="C145" s="4" t="s">
        <v>32</v>
      </c>
      <c r="D145" s="4" t="str">
        <f>"刘楚瑜"</f>
        <v>刘楚瑜</v>
      </c>
    </row>
    <row r="146" customHeight="1" spans="1:4">
      <c r="A146" s="3">
        <v>144</v>
      </c>
      <c r="B146" s="5" t="str">
        <f t="shared" si="23"/>
        <v>51202</v>
      </c>
      <c r="C146" s="4" t="s">
        <v>32</v>
      </c>
      <c r="D146" s="4" t="str">
        <f>"王月梅"</f>
        <v>王月梅</v>
      </c>
    </row>
    <row r="147" customHeight="1" spans="1:4">
      <c r="A147" s="3">
        <v>145</v>
      </c>
      <c r="B147" s="5" t="str">
        <f t="shared" ref="B147:B151" si="24">"51301"</f>
        <v>51301</v>
      </c>
      <c r="C147" s="4" t="s">
        <v>33</v>
      </c>
      <c r="D147" s="4" t="str">
        <f>"熊焕嘉"</f>
        <v>熊焕嘉</v>
      </c>
    </row>
    <row r="148" customHeight="1" spans="1:4">
      <c r="A148" s="3">
        <v>146</v>
      </c>
      <c r="B148" s="5" t="str">
        <f t="shared" si="24"/>
        <v>51301</v>
      </c>
      <c r="C148" s="4" t="s">
        <v>33</v>
      </c>
      <c r="D148" s="4" t="str">
        <f>"黄家娥"</f>
        <v>黄家娥</v>
      </c>
    </row>
    <row r="149" customHeight="1" spans="1:4">
      <c r="A149" s="3">
        <v>147</v>
      </c>
      <c r="B149" s="5" t="str">
        <f t="shared" si="24"/>
        <v>51301</v>
      </c>
      <c r="C149" s="4" t="s">
        <v>33</v>
      </c>
      <c r="D149" s="4" t="str">
        <f>"曹海青"</f>
        <v>曹海青</v>
      </c>
    </row>
    <row r="150" customHeight="1" spans="1:4">
      <c r="A150" s="3">
        <v>148</v>
      </c>
      <c r="B150" s="5" t="str">
        <f t="shared" si="24"/>
        <v>51301</v>
      </c>
      <c r="C150" s="4" t="s">
        <v>33</v>
      </c>
      <c r="D150" s="4" t="str">
        <f>"周新粤"</f>
        <v>周新粤</v>
      </c>
    </row>
    <row r="151" customHeight="1" spans="1:4">
      <c r="A151" s="3">
        <v>149</v>
      </c>
      <c r="B151" s="5" t="str">
        <f t="shared" si="24"/>
        <v>51301</v>
      </c>
      <c r="C151" s="4" t="s">
        <v>33</v>
      </c>
      <c r="D151" s="4" t="str">
        <f>"李怡"</f>
        <v>李怡</v>
      </c>
    </row>
    <row r="152" customHeight="1" spans="1:4">
      <c r="A152" s="3">
        <v>150</v>
      </c>
      <c r="B152" s="5" t="str">
        <f t="shared" ref="B152:B161" si="25">"51401"</f>
        <v>51401</v>
      </c>
      <c r="C152" s="4" t="s">
        <v>34</v>
      </c>
      <c r="D152" s="4" t="str">
        <f>"吴安琪"</f>
        <v>吴安琪</v>
      </c>
    </row>
    <row r="153" customHeight="1" spans="1:4">
      <c r="A153" s="3">
        <v>151</v>
      </c>
      <c r="B153" s="5" t="str">
        <f t="shared" si="25"/>
        <v>51401</v>
      </c>
      <c r="C153" s="4" t="s">
        <v>34</v>
      </c>
      <c r="D153" s="4" t="str">
        <f>"王思丹"</f>
        <v>王思丹</v>
      </c>
    </row>
    <row r="154" customHeight="1" spans="1:4">
      <c r="A154" s="3">
        <v>152</v>
      </c>
      <c r="B154" s="5" t="str">
        <f t="shared" si="25"/>
        <v>51401</v>
      </c>
      <c r="C154" s="4" t="s">
        <v>34</v>
      </c>
      <c r="D154" s="4" t="str">
        <f>"夏圣博"</f>
        <v>夏圣博</v>
      </c>
    </row>
    <row r="155" customHeight="1" spans="1:4">
      <c r="A155" s="3">
        <v>153</v>
      </c>
      <c r="B155" s="5" t="str">
        <f t="shared" si="25"/>
        <v>51401</v>
      </c>
      <c r="C155" s="4" t="s">
        <v>34</v>
      </c>
      <c r="D155" s="4" t="str">
        <f>"詹瑞豪"</f>
        <v>詹瑞豪</v>
      </c>
    </row>
    <row r="156" customHeight="1" spans="1:4">
      <c r="A156" s="3">
        <v>154</v>
      </c>
      <c r="B156" s="5" t="str">
        <f t="shared" si="25"/>
        <v>51401</v>
      </c>
      <c r="C156" s="4" t="s">
        <v>34</v>
      </c>
      <c r="D156" s="4" t="str">
        <f>"刘宝"</f>
        <v>刘宝</v>
      </c>
    </row>
    <row r="157" customHeight="1" spans="1:4">
      <c r="A157" s="3">
        <v>155</v>
      </c>
      <c r="B157" s="5" t="str">
        <f t="shared" si="25"/>
        <v>51401</v>
      </c>
      <c r="C157" s="4" t="s">
        <v>34</v>
      </c>
      <c r="D157" s="4" t="str">
        <f>"桑彦娟"</f>
        <v>桑彦娟</v>
      </c>
    </row>
    <row r="158" customHeight="1" spans="1:4">
      <c r="A158" s="3">
        <v>156</v>
      </c>
      <c r="B158" s="5" t="str">
        <f t="shared" si="25"/>
        <v>51401</v>
      </c>
      <c r="C158" s="4" t="s">
        <v>34</v>
      </c>
      <c r="D158" s="4" t="str">
        <f>"李良怡"</f>
        <v>李良怡</v>
      </c>
    </row>
    <row r="159" customHeight="1" spans="1:4">
      <c r="A159" s="3">
        <v>157</v>
      </c>
      <c r="B159" s="5" t="str">
        <f t="shared" si="25"/>
        <v>51401</v>
      </c>
      <c r="C159" s="4" t="s">
        <v>34</v>
      </c>
      <c r="D159" s="4" t="str">
        <f>"路鹏欣"</f>
        <v>路鹏欣</v>
      </c>
    </row>
    <row r="160" customHeight="1" spans="1:4">
      <c r="A160" s="3">
        <v>158</v>
      </c>
      <c r="B160" s="5" t="str">
        <f t="shared" si="25"/>
        <v>51401</v>
      </c>
      <c r="C160" s="4" t="s">
        <v>34</v>
      </c>
      <c r="D160" s="4" t="str">
        <f>"毛国蓉"</f>
        <v>毛国蓉</v>
      </c>
    </row>
    <row r="161" customHeight="1" spans="1:4">
      <c r="A161" s="3">
        <v>159</v>
      </c>
      <c r="B161" s="5" t="str">
        <f t="shared" si="25"/>
        <v>51401</v>
      </c>
      <c r="C161" s="4" t="s">
        <v>34</v>
      </c>
      <c r="D161" s="4" t="str">
        <f>"王昊宇"</f>
        <v>王昊宇</v>
      </c>
    </row>
    <row r="162" customHeight="1" spans="1:4">
      <c r="A162" s="3">
        <v>160</v>
      </c>
      <c r="B162" s="5" t="str">
        <f t="shared" ref="B162:B167" si="26">"51501"</f>
        <v>51501</v>
      </c>
      <c r="C162" s="4" t="s">
        <v>35</v>
      </c>
      <c r="D162" s="4" t="str">
        <f>"杨明洋"</f>
        <v>杨明洋</v>
      </c>
    </row>
    <row r="163" customHeight="1" spans="1:4">
      <c r="A163" s="3">
        <v>161</v>
      </c>
      <c r="B163" s="5" t="str">
        <f t="shared" si="26"/>
        <v>51501</v>
      </c>
      <c r="C163" s="4" t="s">
        <v>35</v>
      </c>
      <c r="D163" s="4" t="str">
        <f>"李丽丽"</f>
        <v>李丽丽</v>
      </c>
    </row>
    <row r="164" customHeight="1" spans="1:4">
      <c r="A164" s="3">
        <v>162</v>
      </c>
      <c r="B164" s="5" t="str">
        <f t="shared" si="26"/>
        <v>51501</v>
      </c>
      <c r="C164" s="4" t="s">
        <v>35</v>
      </c>
      <c r="D164" s="4" t="str">
        <f>"马晓悦"</f>
        <v>马晓悦</v>
      </c>
    </row>
    <row r="165" customHeight="1" spans="1:4">
      <c r="A165" s="3">
        <v>163</v>
      </c>
      <c r="B165" s="5" t="str">
        <f t="shared" si="26"/>
        <v>51501</v>
      </c>
      <c r="C165" s="4" t="s">
        <v>35</v>
      </c>
      <c r="D165" s="4" t="str">
        <f>"汤青青"</f>
        <v>汤青青</v>
      </c>
    </row>
    <row r="166" customHeight="1" spans="1:4">
      <c r="A166" s="3">
        <v>164</v>
      </c>
      <c r="B166" s="5" t="str">
        <f t="shared" si="26"/>
        <v>51501</v>
      </c>
      <c r="C166" s="4" t="s">
        <v>35</v>
      </c>
      <c r="D166" s="4" t="str">
        <f>"王娅诺"</f>
        <v>王娅诺</v>
      </c>
    </row>
    <row r="167" customHeight="1" spans="1:4">
      <c r="A167" s="3">
        <v>165</v>
      </c>
      <c r="B167" s="5" t="str">
        <f t="shared" si="26"/>
        <v>51501</v>
      </c>
      <c r="C167" s="4" t="s">
        <v>35</v>
      </c>
      <c r="D167" s="4" t="str">
        <f>"吕婉"</f>
        <v>吕婉</v>
      </c>
    </row>
    <row r="168" customHeight="1" spans="1:4">
      <c r="A168" s="3">
        <v>166</v>
      </c>
      <c r="B168" s="5" t="str">
        <f t="shared" ref="B168:B171" si="27">"51502"</f>
        <v>51502</v>
      </c>
      <c r="C168" s="4" t="s">
        <v>36</v>
      </c>
      <c r="D168" s="4" t="str">
        <f>"郭学臣"</f>
        <v>郭学臣</v>
      </c>
    </row>
    <row r="169" customHeight="1" spans="1:4">
      <c r="A169" s="3">
        <v>167</v>
      </c>
      <c r="B169" s="5" t="str">
        <f t="shared" si="27"/>
        <v>51502</v>
      </c>
      <c r="C169" s="4" t="s">
        <v>36</v>
      </c>
      <c r="D169" s="4" t="str">
        <f>"田剑勇"</f>
        <v>田剑勇</v>
      </c>
    </row>
    <row r="170" customHeight="1" spans="1:4">
      <c r="A170" s="3">
        <v>168</v>
      </c>
      <c r="B170" s="5" t="str">
        <f t="shared" si="27"/>
        <v>51502</v>
      </c>
      <c r="C170" s="4" t="s">
        <v>36</v>
      </c>
      <c r="D170" s="4" t="str">
        <f>"张涵"</f>
        <v>张涵</v>
      </c>
    </row>
    <row r="171" customHeight="1" spans="1:4">
      <c r="A171" s="3">
        <v>169</v>
      </c>
      <c r="B171" s="5" t="str">
        <f t="shared" si="27"/>
        <v>51502</v>
      </c>
      <c r="C171" s="4" t="s">
        <v>36</v>
      </c>
      <c r="D171" s="4" t="str">
        <f>"王刚"</f>
        <v>王刚</v>
      </c>
    </row>
    <row r="172" customHeight="1" spans="1:4">
      <c r="A172" s="3">
        <v>170</v>
      </c>
      <c r="B172" s="5" t="str">
        <f t="shared" ref="B172:B175" si="28">"51503"</f>
        <v>51503</v>
      </c>
      <c r="C172" s="4" t="s">
        <v>37</v>
      </c>
      <c r="D172" s="4" t="str">
        <f>"龚晓茜"</f>
        <v>龚晓茜</v>
      </c>
    </row>
    <row r="173" customHeight="1" spans="1:4">
      <c r="A173" s="3">
        <v>171</v>
      </c>
      <c r="B173" s="5" t="str">
        <f t="shared" si="28"/>
        <v>51503</v>
      </c>
      <c r="C173" s="4" t="s">
        <v>37</v>
      </c>
      <c r="D173" s="4" t="str">
        <f>"罗滔"</f>
        <v>罗滔</v>
      </c>
    </row>
    <row r="174" customHeight="1" spans="1:4">
      <c r="A174" s="3">
        <v>172</v>
      </c>
      <c r="B174" s="5" t="str">
        <f t="shared" si="28"/>
        <v>51503</v>
      </c>
      <c r="C174" s="4" t="s">
        <v>37</v>
      </c>
      <c r="D174" s="4" t="str">
        <f>"杨琴"</f>
        <v>杨琴</v>
      </c>
    </row>
    <row r="175" customHeight="1" spans="1:4">
      <c r="A175" s="3">
        <v>173</v>
      </c>
      <c r="B175" s="5" t="str">
        <f t="shared" si="28"/>
        <v>51503</v>
      </c>
      <c r="C175" s="4" t="s">
        <v>37</v>
      </c>
      <c r="D175" s="4" t="str">
        <f>"吴适浩"</f>
        <v>吴适浩</v>
      </c>
    </row>
    <row r="176" customHeight="1" spans="1:4">
      <c r="A176" s="3">
        <v>174</v>
      </c>
      <c r="B176" s="5" t="str">
        <f t="shared" ref="B176:B179" si="29">"51601"</f>
        <v>51601</v>
      </c>
      <c r="C176" s="4" t="s">
        <v>38</v>
      </c>
      <c r="D176" s="4" t="str">
        <f>"汪林锦"</f>
        <v>汪林锦</v>
      </c>
    </row>
    <row r="177" customHeight="1" spans="1:4">
      <c r="A177" s="3">
        <v>175</v>
      </c>
      <c r="B177" s="5" t="str">
        <f t="shared" si="29"/>
        <v>51601</v>
      </c>
      <c r="C177" s="4" t="s">
        <v>38</v>
      </c>
      <c r="D177" s="4" t="str">
        <f>"袁伟"</f>
        <v>袁伟</v>
      </c>
    </row>
    <row r="178" customHeight="1" spans="1:4">
      <c r="A178" s="3">
        <v>176</v>
      </c>
      <c r="B178" s="5" t="str">
        <f t="shared" si="29"/>
        <v>51601</v>
      </c>
      <c r="C178" s="4" t="s">
        <v>38</v>
      </c>
      <c r="D178" s="4" t="str">
        <f>"崔慧慧"</f>
        <v>崔慧慧</v>
      </c>
    </row>
    <row r="179" customHeight="1" spans="1:4">
      <c r="A179" s="3">
        <v>177</v>
      </c>
      <c r="B179" s="5" t="str">
        <f t="shared" si="29"/>
        <v>51601</v>
      </c>
      <c r="C179" s="4" t="s">
        <v>38</v>
      </c>
      <c r="D179" s="4" t="str">
        <f>"杨志贤"</f>
        <v>杨志贤</v>
      </c>
    </row>
    <row r="180" customHeight="1" spans="1:4">
      <c r="A180" s="3">
        <v>178</v>
      </c>
      <c r="B180" s="5" t="str">
        <f>"51701"</f>
        <v>51701</v>
      </c>
      <c r="C180" s="4" t="s">
        <v>39</v>
      </c>
      <c r="D180" s="4" t="str">
        <f>"肖垚"</f>
        <v>肖垚</v>
      </c>
    </row>
    <row r="181" customHeight="1" spans="1:4">
      <c r="A181" s="3">
        <v>179</v>
      </c>
      <c r="B181" s="5" t="str">
        <f t="shared" ref="B181:B187" si="30">"51702"</f>
        <v>51702</v>
      </c>
      <c r="C181" s="4" t="s">
        <v>40</v>
      </c>
      <c r="D181" s="4" t="str">
        <f>"聂华欣"</f>
        <v>聂华欣</v>
      </c>
    </row>
    <row r="182" customHeight="1" spans="1:4">
      <c r="A182" s="3">
        <v>180</v>
      </c>
      <c r="B182" s="5" t="str">
        <f t="shared" si="30"/>
        <v>51702</v>
      </c>
      <c r="C182" s="4" t="s">
        <v>40</v>
      </c>
      <c r="D182" s="4" t="str">
        <f>"王宇"</f>
        <v>王宇</v>
      </c>
    </row>
    <row r="183" customHeight="1" spans="1:4">
      <c r="A183" s="3">
        <v>181</v>
      </c>
      <c r="B183" s="5" t="str">
        <f t="shared" si="30"/>
        <v>51702</v>
      </c>
      <c r="C183" s="4" t="s">
        <v>40</v>
      </c>
      <c r="D183" s="4" t="str">
        <f>"易晓余"</f>
        <v>易晓余</v>
      </c>
    </row>
    <row r="184" customHeight="1" spans="1:4">
      <c r="A184" s="3">
        <v>182</v>
      </c>
      <c r="B184" s="5" t="str">
        <f t="shared" si="30"/>
        <v>51702</v>
      </c>
      <c r="C184" s="4" t="s">
        <v>40</v>
      </c>
      <c r="D184" s="4" t="str">
        <f>"林远"</f>
        <v>林远</v>
      </c>
    </row>
    <row r="185" customHeight="1" spans="1:4">
      <c r="A185" s="3">
        <v>183</v>
      </c>
      <c r="B185" s="5" t="str">
        <f t="shared" si="30"/>
        <v>51702</v>
      </c>
      <c r="C185" s="4" t="s">
        <v>40</v>
      </c>
      <c r="D185" s="4" t="str">
        <f>"吴庆辉"</f>
        <v>吴庆辉</v>
      </c>
    </row>
    <row r="186" customHeight="1" spans="1:4">
      <c r="A186" s="3">
        <v>184</v>
      </c>
      <c r="B186" s="5" t="str">
        <f t="shared" si="30"/>
        <v>51702</v>
      </c>
      <c r="C186" s="4" t="s">
        <v>40</v>
      </c>
      <c r="D186" s="4" t="str">
        <f>"温鑫"</f>
        <v>温鑫</v>
      </c>
    </row>
    <row r="187" customHeight="1" spans="1:4">
      <c r="A187" s="3">
        <v>185</v>
      </c>
      <c r="B187" s="5" t="str">
        <f t="shared" si="30"/>
        <v>51702</v>
      </c>
      <c r="C187" s="4" t="s">
        <v>40</v>
      </c>
      <c r="D187" s="4" t="str">
        <f>"宋维敏"</f>
        <v>宋维敏</v>
      </c>
    </row>
    <row r="188" customHeight="1" spans="1:4">
      <c r="A188" s="3">
        <v>186</v>
      </c>
      <c r="B188" s="5" t="str">
        <f t="shared" ref="B188:B190" si="31">"51703"</f>
        <v>51703</v>
      </c>
      <c r="C188" s="4" t="s">
        <v>41</v>
      </c>
      <c r="D188" s="4" t="str">
        <f>"朱文斌"</f>
        <v>朱文斌</v>
      </c>
    </row>
    <row r="189" customHeight="1" spans="1:4">
      <c r="A189" s="3">
        <v>187</v>
      </c>
      <c r="B189" s="5" t="str">
        <f t="shared" si="31"/>
        <v>51703</v>
      </c>
      <c r="C189" s="4" t="s">
        <v>41</v>
      </c>
      <c r="D189" s="4" t="str">
        <f>"刘婷婷"</f>
        <v>刘婷婷</v>
      </c>
    </row>
    <row r="190" customHeight="1" spans="1:4">
      <c r="A190" s="3">
        <v>188</v>
      </c>
      <c r="B190" s="5" t="str">
        <f t="shared" si="31"/>
        <v>51703</v>
      </c>
      <c r="C190" s="4" t="s">
        <v>41</v>
      </c>
      <c r="D190" s="4" t="str">
        <f>"代格"</f>
        <v>代格</v>
      </c>
    </row>
    <row r="191" customHeight="1" spans="1:4">
      <c r="A191" s="3">
        <v>189</v>
      </c>
      <c r="B191" s="5" t="str">
        <f>"51704"</f>
        <v>51704</v>
      </c>
      <c r="C191" s="4" t="s">
        <v>42</v>
      </c>
      <c r="D191" s="4" t="str">
        <f>"文占婷"</f>
        <v>文占婷</v>
      </c>
    </row>
    <row r="192" customHeight="1" spans="1:4">
      <c r="A192" s="3">
        <v>190</v>
      </c>
      <c r="B192" s="5" t="str">
        <f t="shared" ref="B192:B198" si="32">"51705"</f>
        <v>51705</v>
      </c>
      <c r="C192" s="4" t="s">
        <v>43</v>
      </c>
      <c r="D192" s="4" t="str">
        <f>"张恂"</f>
        <v>张恂</v>
      </c>
    </row>
    <row r="193" customHeight="1" spans="1:4">
      <c r="A193" s="3">
        <v>191</v>
      </c>
      <c r="B193" s="5" t="str">
        <f t="shared" si="32"/>
        <v>51705</v>
      </c>
      <c r="C193" s="4" t="s">
        <v>43</v>
      </c>
      <c r="D193" s="4" t="str">
        <f>"王蛟龙"</f>
        <v>王蛟龙</v>
      </c>
    </row>
    <row r="194" customHeight="1" spans="1:4">
      <c r="A194" s="3">
        <v>192</v>
      </c>
      <c r="B194" s="5" t="str">
        <f t="shared" si="32"/>
        <v>51705</v>
      </c>
      <c r="C194" s="4" t="s">
        <v>43</v>
      </c>
      <c r="D194" s="4" t="str">
        <f>"彭晓彤"</f>
        <v>彭晓彤</v>
      </c>
    </row>
    <row r="195" customHeight="1" spans="1:4">
      <c r="A195" s="3">
        <v>193</v>
      </c>
      <c r="B195" s="5" t="str">
        <f t="shared" si="32"/>
        <v>51705</v>
      </c>
      <c r="C195" s="4" t="s">
        <v>43</v>
      </c>
      <c r="D195" s="4" t="str">
        <f>"陈镇"</f>
        <v>陈镇</v>
      </c>
    </row>
    <row r="196" customHeight="1" spans="1:4">
      <c r="A196" s="3">
        <v>194</v>
      </c>
      <c r="B196" s="5" t="str">
        <f t="shared" si="32"/>
        <v>51705</v>
      </c>
      <c r="C196" s="4" t="s">
        <v>43</v>
      </c>
      <c r="D196" s="4" t="str">
        <f>"许行春"</f>
        <v>许行春</v>
      </c>
    </row>
    <row r="197" customHeight="1" spans="1:4">
      <c r="A197" s="3">
        <v>195</v>
      </c>
      <c r="B197" s="5" t="str">
        <f t="shared" si="32"/>
        <v>51705</v>
      </c>
      <c r="C197" s="4" t="s">
        <v>43</v>
      </c>
      <c r="D197" s="4" t="str">
        <f>"郑康"</f>
        <v>郑康</v>
      </c>
    </row>
    <row r="198" customHeight="1" spans="1:4">
      <c r="A198" s="3">
        <v>196</v>
      </c>
      <c r="B198" s="5" t="str">
        <f t="shared" si="32"/>
        <v>51705</v>
      </c>
      <c r="C198" s="4" t="s">
        <v>43</v>
      </c>
      <c r="D198" s="4" t="str">
        <f>"邓坚"</f>
        <v>邓坚</v>
      </c>
    </row>
    <row r="199" customHeight="1" spans="1:4">
      <c r="A199" s="3">
        <v>197</v>
      </c>
      <c r="B199" s="5" t="str">
        <f>"51801"</f>
        <v>51801</v>
      </c>
      <c r="C199" s="4" t="s">
        <v>44</v>
      </c>
      <c r="D199" s="4" t="str">
        <f>"赵沙颍"</f>
        <v>赵沙颍</v>
      </c>
    </row>
    <row r="200" customHeight="1" spans="1:4">
      <c r="A200" s="3">
        <v>198</v>
      </c>
      <c r="B200" s="5" t="str">
        <f>"51801"</f>
        <v>51801</v>
      </c>
      <c r="C200" s="4" t="s">
        <v>44</v>
      </c>
      <c r="D200" s="4" t="str">
        <f>"吕常见"</f>
        <v>吕常见</v>
      </c>
    </row>
    <row r="201" customHeight="1" spans="1:4">
      <c r="A201" s="3">
        <v>199</v>
      </c>
      <c r="B201" s="5" t="str">
        <f>"51901"</f>
        <v>51901</v>
      </c>
      <c r="C201" s="4" t="s">
        <v>14</v>
      </c>
      <c r="D201" s="4" t="str">
        <f>"李小龙"</f>
        <v>李小龙</v>
      </c>
    </row>
    <row r="202" customHeight="1" spans="1:4">
      <c r="A202" s="3">
        <v>200</v>
      </c>
      <c r="B202" s="5" t="str">
        <f t="shared" ref="B202:B205" si="33">"52001"</f>
        <v>52001</v>
      </c>
      <c r="C202" s="4" t="s">
        <v>45</v>
      </c>
      <c r="D202" s="4" t="str">
        <f>"苑可心"</f>
        <v>苑可心</v>
      </c>
    </row>
    <row r="203" customHeight="1" spans="1:4">
      <c r="A203" s="3">
        <v>201</v>
      </c>
      <c r="B203" s="5" t="str">
        <f t="shared" si="33"/>
        <v>52001</v>
      </c>
      <c r="C203" s="4" t="s">
        <v>45</v>
      </c>
      <c r="D203" s="4" t="str">
        <f>"何翔"</f>
        <v>何翔</v>
      </c>
    </row>
    <row r="204" customHeight="1" spans="1:4">
      <c r="A204" s="3">
        <v>202</v>
      </c>
      <c r="B204" s="5" t="str">
        <f t="shared" si="33"/>
        <v>52001</v>
      </c>
      <c r="C204" s="4" t="s">
        <v>45</v>
      </c>
      <c r="D204" s="4" t="str">
        <f>"胡涛"</f>
        <v>胡涛</v>
      </c>
    </row>
    <row r="205" customHeight="1" spans="1:4">
      <c r="A205" s="3">
        <v>203</v>
      </c>
      <c r="B205" s="5" t="str">
        <f t="shared" si="33"/>
        <v>52001</v>
      </c>
      <c r="C205" s="4" t="s">
        <v>45</v>
      </c>
      <c r="D205" s="4" t="str">
        <f>"段丹"</f>
        <v>段丹</v>
      </c>
    </row>
    <row r="206" customHeight="1" spans="1:4">
      <c r="A206" s="3">
        <v>204</v>
      </c>
      <c r="B206" s="5" t="str">
        <f t="shared" ref="B206:B209" si="34">"52101"</f>
        <v>52101</v>
      </c>
      <c r="C206" s="4" t="s">
        <v>46</v>
      </c>
      <c r="D206" s="4" t="str">
        <f>"张郭宇"</f>
        <v>张郭宇</v>
      </c>
    </row>
    <row r="207" customHeight="1" spans="1:4">
      <c r="A207" s="3">
        <v>205</v>
      </c>
      <c r="B207" s="5" t="str">
        <f t="shared" si="34"/>
        <v>52101</v>
      </c>
      <c r="C207" s="4" t="s">
        <v>46</v>
      </c>
      <c r="D207" s="4" t="str">
        <f>"李婷"</f>
        <v>李婷</v>
      </c>
    </row>
    <row r="208" customHeight="1" spans="1:4">
      <c r="A208" s="3">
        <v>206</v>
      </c>
      <c r="B208" s="5" t="str">
        <f t="shared" si="34"/>
        <v>52101</v>
      </c>
      <c r="C208" s="4" t="s">
        <v>46</v>
      </c>
      <c r="D208" s="4" t="str">
        <f>"邓松松"</f>
        <v>邓松松</v>
      </c>
    </row>
    <row r="209" customHeight="1" spans="1:4">
      <c r="A209" s="3">
        <v>207</v>
      </c>
      <c r="B209" s="5" t="str">
        <f t="shared" si="34"/>
        <v>52101</v>
      </c>
      <c r="C209" s="4" t="s">
        <v>46</v>
      </c>
      <c r="D209" s="4" t="str">
        <f>"石蕊"</f>
        <v>石蕊</v>
      </c>
    </row>
    <row r="210" customHeight="1" spans="1:4">
      <c r="A210" s="3">
        <v>208</v>
      </c>
      <c r="B210" s="5" t="str">
        <f t="shared" ref="B210:B212" si="35">"52201"</f>
        <v>52201</v>
      </c>
      <c r="C210" s="4" t="s">
        <v>47</v>
      </c>
      <c r="D210" s="4" t="str">
        <f>"孙瑞萱"</f>
        <v>孙瑞萱</v>
      </c>
    </row>
    <row r="211" customHeight="1" spans="1:4">
      <c r="A211" s="3">
        <v>209</v>
      </c>
      <c r="B211" s="5" t="str">
        <f t="shared" si="35"/>
        <v>52201</v>
      </c>
      <c r="C211" s="4" t="s">
        <v>47</v>
      </c>
      <c r="D211" s="4" t="str">
        <f>"蒲健"</f>
        <v>蒲健</v>
      </c>
    </row>
    <row r="212" customHeight="1" spans="1:4">
      <c r="A212" s="3">
        <v>210</v>
      </c>
      <c r="B212" s="5" t="str">
        <f t="shared" si="35"/>
        <v>52201</v>
      </c>
      <c r="C212" s="4" t="s">
        <v>47</v>
      </c>
      <c r="D212" s="4" t="str">
        <f>"陈美玉"</f>
        <v>陈美玉</v>
      </c>
    </row>
    <row r="213" customHeight="1" spans="1:4">
      <c r="A213" s="3">
        <v>211</v>
      </c>
      <c r="B213" s="5" t="str">
        <f t="shared" ref="B213:B219" si="36">"52301"</f>
        <v>52301</v>
      </c>
      <c r="C213" s="4" t="s">
        <v>48</v>
      </c>
      <c r="D213" s="4" t="str">
        <f>"杨遍"</f>
        <v>杨遍</v>
      </c>
    </row>
    <row r="214" customHeight="1" spans="1:4">
      <c r="A214" s="3">
        <v>212</v>
      </c>
      <c r="B214" s="5" t="str">
        <f t="shared" si="36"/>
        <v>52301</v>
      </c>
      <c r="C214" s="4" t="s">
        <v>48</v>
      </c>
      <c r="D214" s="4" t="str">
        <f>"王奇"</f>
        <v>王奇</v>
      </c>
    </row>
    <row r="215" customHeight="1" spans="1:4">
      <c r="A215" s="3">
        <v>213</v>
      </c>
      <c r="B215" s="5" t="str">
        <f t="shared" si="36"/>
        <v>52301</v>
      </c>
      <c r="C215" s="4" t="s">
        <v>48</v>
      </c>
      <c r="D215" s="4" t="str">
        <f>"袁佳"</f>
        <v>袁佳</v>
      </c>
    </row>
    <row r="216" customHeight="1" spans="1:4">
      <c r="A216" s="3">
        <v>214</v>
      </c>
      <c r="B216" s="5" t="str">
        <f t="shared" si="36"/>
        <v>52301</v>
      </c>
      <c r="C216" s="4" t="s">
        <v>48</v>
      </c>
      <c r="D216" s="4" t="str">
        <f>"肖陈孜"</f>
        <v>肖陈孜</v>
      </c>
    </row>
    <row r="217" customHeight="1" spans="1:4">
      <c r="A217" s="3">
        <v>215</v>
      </c>
      <c r="B217" s="5" t="str">
        <f t="shared" si="36"/>
        <v>52301</v>
      </c>
      <c r="C217" s="4" t="s">
        <v>48</v>
      </c>
      <c r="D217" s="4" t="str">
        <f>"汤帆"</f>
        <v>汤帆</v>
      </c>
    </row>
    <row r="218" customHeight="1" spans="1:4">
      <c r="A218" s="3">
        <v>216</v>
      </c>
      <c r="B218" s="5" t="str">
        <f t="shared" si="36"/>
        <v>52301</v>
      </c>
      <c r="C218" s="4" t="s">
        <v>48</v>
      </c>
      <c r="D218" s="4" t="str">
        <f>"余绍强"</f>
        <v>余绍强</v>
      </c>
    </row>
    <row r="219" customHeight="1" spans="1:4">
      <c r="A219" s="3">
        <v>217</v>
      </c>
      <c r="B219" s="5" t="str">
        <f t="shared" si="36"/>
        <v>52301</v>
      </c>
      <c r="C219" s="4" t="s">
        <v>48</v>
      </c>
      <c r="D219" s="4" t="str">
        <f>"赵泽红"</f>
        <v>赵泽红</v>
      </c>
    </row>
    <row r="220" customHeight="1" spans="1:4">
      <c r="A220" s="3">
        <v>218</v>
      </c>
      <c r="B220" s="5" t="str">
        <f t="shared" ref="B220:B225" si="37">"52401"</f>
        <v>52401</v>
      </c>
      <c r="C220" s="4" t="s">
        <v>49</v>
      </c>
      <c r="D220" s="4" t="str">
        <f>"邱悦"</f>
        <v>邱悦</v>
      </c>
    </row>
    <row r="221" customHeight="1" spans="1:4">
      <c r="A221" s="3">
        <v>219</v>
      </c>
      <c r="B221" s="5" t="str">
        <f t="shared" si="37"/>
        <v>52401</v>
      </c>
      <c r="C221" s="4" t="s">
        <v>49</v>
      </c>
      <c r="D221" s="4" t="str">
        <f>"黄佳旗"</f>
        <v>黄佳旗</v>
      </c>
    </row>
    <row r="222" customHeight="1" spans="1:4">
      <c r="A222" s="3">
        <v>220</v>
      </c>
      <c r="B222" s="5" t="str">
        <f t="shared" si="37"/>
        <v>52401</v>
      </c>
      <c r="C222" s="4" t="s">
        <v>49</v>
      </c>
      <c r="D222" s="4" t="str">
        <f>"柯超"</f>
        <v>柯超</v>
      </c>
    </row>
    <row r="223" customHeight="1" spans="1:4">
      <c r="A223" s="3">
        <v>221</v>
      </c>
      <c r="B223" s="5" t="str">
        <f t="shared" si="37"/>
        <v>52401</v>
      </c>
      <c r="C223" s="4" t="s">
        <v>49</v>
      </c>
      <c r="D223" s="4" t="str">
        <f>"徐海林"</f>
        <v>徐海林</v>
      </c>
    </row>
    <row r="224" customHeight="1" spans="1:4">
      <c r="A224" s="3">
        <v>222</v>
      </c>
      <c r="B224" s="5" t="str">
        <f t="shared" si="37"/>
        <v>52401</v>
      </c>
      <c r="C224" s="4" t="s">
        <v>49</v>
      </c>
      <c r="D224" s="4" t="str">
        <f>"王华民"</f>
        <v>王华民</v>
      </c>
    </row>
    <row r="225" customHeight="1" spans="1:4">
      <c r="A225" s="3">
        <v>223</v>
      </c>
      <c r="B225" s="5" t="str">
        <f t="shared" si="37"/>
        <v>52401</v>
      </c>
      <c r="C225" s="4" t="s">
        <v>49</v>
      </c>
      <c r="D225" s="4" t="str">
        <f>"刘雪微"</f>
        <v>刘雪微</v>
      </c>
    </row>
    <row r="226" customHeight="1" spans="1:4">
      <c r="A226" s="3">
        <v>224</v>
      </c>
      <c r="B226" s="5" t="str">
        <f t="shared" ref="B226:B234" si="38">"52501"</f>
        <v>52501</v>
      </c>
      <c r="C226" s="4" t="s">
        <v>50</v>
      </c>
      <c r="D226" s="4" t="str">
        <f>"高一凡"</f>
        <v>高一凡</v>
      </c>
    </row>
    <row r="227" customHeight="1" spans="1:4">
      <c r="A227" s="3">
        <v>225</v>
      </c>
      <c r="B227" s="5" t="str">
        <f t="shared" si="38"/>
        <v>52501</v>
      </c>
      <c r="C227" s="4" t="s">
        <v>50</v>
      </c>
      <c r="D227" s="4" t="str">
        <f>"李云"</f>
        <v>李云</v>
      </c>
    </row>
    <row r="228" customHeight="1" spans="1:4">
      <c r="A228" s="3">
        <v>226</v>
      </c>
      <c r="B228" s="5" t="str">
        <f t="shared" si="38"/>
        <v>52501</v>
      </c>
      <c r="C228" s="4" t="s">
        <v>50</v>
      </c>
      <c r="D228" s="4" t="str">
        <f>"裴冬冬"</f>
        <v>裴冬冬</v>
      </c>
    </row>
    <row r="229" customHeight="1" spans="1:4">
      <c r="A229" s="3">
        <v>227</v>
      </c>
      <c r="B229" s="5" t="str">
        <f t="shared" si="38"/>
        <v>52501</v>
      </c>
      <c r="C229" s="4" t="s">
        <v>50</v>
      </c>
      <c r="D229" s="4" t="str">
        <f>"周学素"</f>
        <v>周学素</v>
      </c>
    </row>
    <row r="230" customHeight="1" spans="1:4">
      <c r="A230" s="3">
        <v>228</v>
      </c>
      <c r="B230" s="5" t="str">
        <f t="shared" si="38"/>
        <v>52501</v>
      </c>
      <c r="C230" s="4" t="s">
        <v>50</v>
      </c>
      <c r="D230" s="4" t="str">
        <f>"刘亚平"</f>
        <v>刘亚平</v>
      </c>
    </row>
    <row r="231" customHeight="1" spans="1:4">
      <c r="A231" s="3">
        <v>229</v>
      </c>
      <c r="B231" s="5" t="str">
        <f t="shared" si="38"/>
        <v>52501</v>
      </c>
      <c r="C231" s="4" t="s">
        <v>50</v>
      </c>
      <c r="D231" s="4" t="str">
        <f>"万萌"</f>
        <v>万萌</v>
      </c>
    </row>
    <row r="232" customHeight="1" spans="1:4">
      <c r="A232" s="3">
        <v>230</v>
      </c>
      <c r="B232" s="5" t="str">
        <f t="shared" si="38"/>
        <v>52501</v>
      </c>
      <c r="C232" s="4" t="s">
        <v>50</v>
      </c>
      <c r="D232" s="4" t="str">
        <f>"王云龙"</f>
        <v>王云龙</v>
      </c>
    </row>
    <row r="233" customHeight="1" spans="1:4">
      <c r="A233" s="3">
        <v>231</v>
      </c>
      <c r="B233" s="5" t="str">
        <f t="shared" si="38"/>
        <v>52501</v>
      </c>
      <c r="C233" s="4" t="s">
        <v>50</v>
      </c>
      <c r="D233" s="4" t="str">
        <f>"李霄"</f>
        <v>李霄</v>
      </c>
    </row>
    <row r="234" customHeight="1" spans="1:4">
      <c r="A234" s="3">
        <v>232</v>
      </c>
      <c r="B234" s="5" t="str">
        <f t="shared" si="38"/>
        <v>52501</v>
      </c>
      <c r="C234" s="4" t="s">
        <v>50</v>
      </c>
      <c r="D234" s="4" t="str">
        <f>"严成"</f>
        <v>严成</v>
      </c>
    </row>
    <row r="235" customHeight="1" spans="1:4">
      <c r="A235" s="3">
        <v>233</v>
      </c>
      <c r="B235" s="5" t="str">
        <f t="shared" ref="B235:B238" si="39">"52601"</f>
        <v>52601</v>
      </c>
      <c r="C235" s="4" t="s">
        <v>51</v>
      </c>
      <c r="D235" s="4" t="str">
        <f>"苏泽"</f>
        <v>苏泽</v>
      </c>
    </row>
    <row r="236" customHeight="1" spans="1:4">
      <c r="A236" s="3">
        <v>234</v>
      </c>
      <c r="B236" s="5" t="str">
        <f t="shared" si="39"/>
        <v>52601</v>
      </c>
      <c r="C236" s="4" t="s">
        <v>51</v>
      </c>
      <c r="D236" s="4" t="str">
        <f>"吴勇"</f>
        <v>吴勇</v>
      </c>
    </row>
    <row r="237" customHeight="1" spans="1:4">
      <c r="A237" s="3">
        <v>235</v>
      </c>
      <c r="B237" s="5" t="str">
        <f t="shared" si="39"/>
        <v>52601</v>
      </c>
      <c r="C237" s="4" t="s">
        <v>51</v>
      </c>
      <c r="D237" s="4" t="str">
        <f>"向银芝"</f>
        <v>向银芝</v>
      </c>
    </row>
    <row r="238" customHeight="1" spans="1:4">
      <c r="A238" s="3">
        <v>236</v>
      </c>
      <c r="B238" s="5" t="str">
        <f t="shared" si="39"/>
        <v>52601</v>
      </c>
      <c r="C238" s="4" t="s">
        <v>51</v>
      </c>
      <c r="D238" s="4" t="str">
        <f>"谢静"</f>
        <v>谢静</v>
      </c>
    </row>
    <row r="239" customHeight="1" spans="1:4">
      <c r="A239" s="3">
        <v>237</v>
      </c>
      <c r="B239" s="5" t="str">
        <f t="shared" ref="B239:B242" si="40">"52701"</f>
        <v>52701</v>
      </c>
      <c r="C239" s="4" t="s">
        <v>52</v>
      </c>
      <c r="D239" s="4" t="str">
        <f>"赵勇"</f>
        <v>赵勇</v>
      </c>
    </row>
    <row r="240" customHeight="1" spans="1:4">
      <c r="A240" s="3">
        <v>238</v>
      </c>
      <c r="B240" s="5" t="str">
        <f t="shared" si="40"/>
        <v>52701</v>
      </c>
      <c r="C240" s="4" t="s">
        <v>52</v>
      </c>
      <c r="D240" s="4" t="str">
        <f>"张焕珂"</f>
        <v>张焕珂</v>
      </c>
    </row>
    <row r="241" customHeight="1" spans="1:4">
      <c r="A241" s="3">
        <v>239</v>
      </c>
      <c r="B241" s="5" t="str">
        <f t="shared" si="40"/>
        <v>52701</v>
      </c>
      <c r="C241" s="4" t="s">
        <v>52</v>
      </c>
      <c r="D241" s="4" t="str">
        <f>"陈潇"</f>
        <v>陈潇</v>
      </c>
    </row>
    <row r="242" customHeight="1" spans="1:4">
      <c r="A242" s="3">
        <v>240</v>
      </c>
      <c r="B242" s="5" t="str">
        <f t="shared" si="40"/>
        <v>52701</v>
      </c>
      <c r="C242" s="4" t="s">
        <v>52</v>
      </c>
      <c r="D242" s="4" t="str">
        <f>"刘豪"</f>
        <v>刘豪</v>
      </c>
    </row>
    <row r="243" customHeight="1" spans="1:4">
      <c r="A243" s="3">
        <v>241</v>
      </c>
      <c r="B243" s="5" t="str">
        <f t="shared" ref="B243:B246" si="41">"52702"</f>
        <v>52702</v>
      </c>
      <c r="C243" s="4" t="s">
        <v>53</v>
      </c>
      <c r="D243" s="4" t="str">
        <f>"罗均锋"</f>
        <v>罗均锋</v>
      </c>
    </row>
    <row r="244" customHeight="1" spans="1:4">
      <c r="A244" s="3">
        <v>242</v>
      </c>
      <c r="B244" s="5" t="str">
        <f t="shared" si="41"/>
        <v>52702</v>
      </c>
      <c r="C244" s="4" t="s">
        <v>53</v>
      </c>
      <c r="D244" s="4" t="str">
        <f>"何欣蔓"</f>
        <v>何欣蔓</v>
      </c>
    </row>
    <row r="245" customHeight="1" spans="1:4">
      <c r="A245" s="3">
        <v>243</v>
      </c>
      <c r="B245" s="5" t="str">
        <f t="shared" si="41"/>
        <v>52702</v>
      </c>
      <c r="C245" s="4" t="s">
        <v>53</v>
      </c>
      <c r="D245" s="4" t="str">
        <f>"兰宇飞"</f>
        <v>兰宇飞</v>
      </c>
    </row>
    <row r="246" customHeight="1" spans="1:4">
      <c r="A246" s="3">
        <v>244</v>
      </c>
      <c r="B246" s="5" t="str">
        <f t="shared" si="41"/>
        <v>52702</v>
      </c>
      <c r="C246" s="4" t="s">
        <v>53</v>
      </c>
      <c r="D246" s="4" t="str">
        <f>"杨磊"</f>
        <v>杨磊</v>
      </c>
    </row>
    <row r="247" customHeight="1" spans="1:4">
      <c r="A247" s="3">
        <v>245</v>
      </c>
      <c r="B247" s="5" t="str">
        <f t="shared" ref="B247:B250" si="42">"52801"</f>
        <v>52801</v>
      </c>
      <c r="C247" s="4" t="s">
        <v>54</v>
      </c>
      <c r="D247" s="4" t="str">
        <f>"刘德全"</f>
        <v>刘德全</v>
      </c>
    </row>
    <row r="248" customHeight="1" spans="1:4">
      <c r="A248" s="3">
        <v>246</v>
      </c>
      <c r="B248" s="5" t="str">
        <f t="shared" si="42"/>
        <v>52801</v>
      </c>
      <c r="C248" s="4" t="s">
        <v>54</v>
      </c>
      <c r="D248" s="4" t="str">
        <f>"黄庆"</f>
        <v>黄庆</v>
      </c>
    </row>
    <row r="249" customHeight="1" spans="1:4">
      <c r="A249" s="3">
        <v>247</v>
      </c>
      <c r="B249" s="5" t="str">
        <f t="shared" si="42"/>
        <v>52801</v>
      </c>
      <c r="C249" s="4" t="s">
        <v>54</v>
      </c>
      <c r="D249" s="4" t="str">
        <f>"王洋"</f>
        <v>王洋</v>
      </c>
    </row>
    <row r="250" customHeight="1" spans="1:4">
      <c r="A250" s="3">
        <v>248</v>
      </c>
      <c r="B250" s="5" t="str">
        <f t="shared" si="42"/>
        <v>52801</v>
      </c>
      <c r="C250" s="4" t="s">
        <v>54</v>
      </c>
      <c r="D250" s="4" t="str">
        <f>"王东方"</f>
        <v>王东方</v>
      </c>
    </row>
  </sheetData>
  <mergeCells count="1">
    <mergeCell ref="A1:D1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初审通过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陪你度过漫长岁月</cp:lastModifiedBy>
  <dcterms:created xsi:type="dcterms:W3CDTF">2022-02-28T10:45:00Z</dcterms:created>
  <dcterms:modified xsi:type="dcterms:W3CDTF">2022-03-03T00:38:12Z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F2E7A0407E134F8386D16B0F8A394BD4</vt:lpwstr>
  </property>
  <property fmtid="{D5CDD505-2E9C-101B-9397-08002B2CF9AE}" pid="3" name="KSOProductBuildVer">
    <vt:lpwstr>2052-11.1.0.11405</vt:lpwstr>
  </property>
</Properties>
</file>