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026_601b4781d98c7" sheetId="1" r:id="rId1"/>
  </sheets>
  <definedNames>
    <definedName name="_xlnm._FilterDatabase" localSheetId="0" hidden="1">'1026_601b4781d98c7'!$A$4:$F$385</definedName>
    <definedName name="_xlnm.Print_Titles" localSheetId="0">'1026_601b4781d98c7'!$4:$4</definedName>
  </definedNames>
  <calcPr calcId="144525"/>
</workbook>
</file>

<file path=xl/sharedStrings.xml><?xml version="1.0" encoding="utf-8"?>
<sst xmlns="http://schemas.openxmlformats.org/spreadsheetml/2006/main" count="579" uniqueCount="36">
  <si>
    <t>附件1：</t>
  </si>
  <si>
    <t>2021年春季如皋市卫健系统部分事业单位公开招聘  工作人员笔试成绩及进入资格复审人员名单</t>
  </si>
  <si>
    <t>本次笔试合格线为60分。</t>
  </si>
  <si>
    <t>序号</t>
  </si>
  <si>
    <t>报考岗位</t>
  </si>
  <si>
    <t>准考证号</t>
  </si>
  <si>
    <t>笔试成绩</t>
  </si>
  <si>
    <t>岗位内排名</t>
  </si>
  <si>
    <t>是否进入资格复审</t>
  </si>
  <si>
    <t>34_医师</t>
  </si>
  <si>
    <t>是</t>
  </si>
  <si>
    <t>缺考</t>
  </si>
  <si>
    <t>35_医师</t>
  </si>
  <si>
    <t>36_医师</t>
  </si>
  <si>
    <t>40_医师</t>
  </si>
  <si>
    <t>42_医师</t>
  </si>
  <si>
    <t>43_医师</t>
  </si>
  <si>
    <t>44_医师</t>
  </si>
  <si>
    <t>45_医师</t>
  </si>
  <si>
    <t>47_护师</t>
  </si>
  <si>
    <t>49_医师</t>
  </si>
  <si>
    <t>53_护师</t>
  </si>
  <si>
    <t>56_医师</t>
  </si>
  <si>
    <t>58_医师</t>
  </si>
  <si>
    <t>61_医师</t>
  </si>
  <si>
    <t>62_医师</t>
  </si>
  <si>
    <t>63_医师</t>
  </si>
  <si>
    <t>65_放射医学技师</t>
  </si>
  <si>
    <t>68_医师</t>
  </si>
  <si>
    <t>70_护师</t>
  </si>
  <si>
    <t>72_医师</t>
  </si>
  <si>
    <t>73_医师</t>
  </si>
  <si>
    <t>78_医师</t>
  </si>
  <si>
    <t>79_技师</t>
  </si>
  <si>
    <t>80_医师</t>
  </si>
  <si>
    <t>81_医师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</si>
</sst>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9" fillId="30" borderId="4" applyNumberFormat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5"/>
  <sheetViews>
    <sheetView tabSelected="1" workbookViewId="0">
      <selection activeCell="K14" sqref="K14"/>
    </sheetView>
  </sheetViews>
  <sheetFormatPr defaultColWidth="9" defaultRowHeight="15" customHeight="1" outlineLevelCol="5"/>
  <cols>
    <col min="1" max="1" width="5.25" customWidth="1"/>
    <col min="2" max="2" width="16.375" customWidth="1"/>
    <col min="3" max="3" width="15.375" customWidth="1"/>
    <col min="4" max="4" width="9" customWidth="1"/>
    <col min="5" max="5" width="11" customWidth="1"/>
    <col min="6" max="6" width="15.75" style="1" customWidth="1"/>
  </cols>
  <sheetData>
    <row r="1" ht="21" customHeight="1" spans="1:1">
      <c r="A1" t="s">
        <v>0</v>
      </c>
    </row>
    <row r="2" ht="57" customHeight="1" spans="1:6">
      <c r="A2" s="2" t="s">
        <v>1</v>
      </c>
      <c r="B2" s="2"/>
      <c r="C2" s="2"/>
      <c r="D2" s="2"/>
      <c r="E2" s="2"/>
      <c r="F2" s="2"/>
    </row>
    <row r="3" ht="21" customHeight="1" spans="1:6">
      <c r="A3" s="3" t="s">
        <v>2</v>
      </c>
      <c r="B3" s="3"/>
      <c r="C3" s="3"/>
      <c r="D3" s="3"/>
      <c r="E3" s="3"/>
      <c r="F3" s="3"/>
    </row>
    <row r="4" ht="15.95" customHeight="1" spans="1:6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6" t="s">
        <v>8</v>
      </c>
    </row>
    <row r="5" ht="15.95" customHeight="1" spans="1:6">
      <c r="A5" s="4">
        <v>1</v>
      </c>
      <c r="B5" s="4" t="s">
        <v>9</v>
      </c>
      <c r="C5" s="4" t="str">
        <f>"21002010810"</f>
        <v>21002010810</v>
      </c>
      <c r="D5" s="4">
        <v>90</v>
      </c>
      <c r="E5" s="4">
        <v>1</v>
      </c>
      <c r="F5" s="6" t="s">
        <v>10</v>
      </c>
    </row>
    <row r="6" ht="15.95" customHeight="1" spans="1:6">
      <c r="A6" s="4">
        <v>2</v>
      </c>
      <c r="B6" s="4" t="s">
        <v>9</v>
      </c>
      <c r="C6" s="4" t="str">
        <f>"21002010829"</f>
        <v>21002010829</v>
      </c>
      <c r="D6" s="4">
        <v>90</v>
      </c>
      <c r="E6" s="4">
        <v>1</v>
      </c>
      <c r="F6" s="6" t="s">
        <v>10</v>
      </c>
    </row>
    <row r="7" ht="15.95" customHeight="1" spans="1:6">
      <c r="A7" s="4">
        <v>3</v>
      </c>
      <c r="B7" s="4" t="s">
        <v>9</v>
      </c>
      <c r="C7" s="4" t="str">
        <f>"21002010707"</f>
        <v>21002010707</v>
      </c>
      <c r="D7" s="4">
        <v>89</v>
      </c>
      <c r="E7" s="4">
        <v>3</v>
      </c>
      <c r="F7" s="6" t="s">
        <v>10</v>
      </c>
    </row>
    <row r="8" ht="15.95" customHeight="1" spans="1:6">
      <c r="A8" s="4">
        <v>4</v>
      </c>
      <c r="B8" s="4" t="s">
        <v>9</v>
      </c>
      <c r="C8" s="4" t="str">
        <f>"21002011114"</f>
        <v>21002011114</v>
      </c>
      <c r="D8" s="4">
        <v>85</v>
      </c>
      <c r="E8" s="4">
        <v>4</v>
      </c>
      <c r="F8" s="6" t="s">
        <v>10</v>
      </c>
    </row>
    <row r="9" ht="15.95" customHeight="1" spans="1:6">
      <c r="A9" s="4">
        <v>5</v>
      </c>
      <c r="B9" s="4" t="s">
        <v>9</v>
      </c>
      <c r="C9" s="4" t="str">
        <f>"21002010726"</f>
        <v>21002010726</v>
      </c>
      <c r="D9" s="4">
        <v>84</v>
      </c>
      <c r="E9" s="4">
        <v>5</v>
      </c>
      <c r="F9" s="6" t="s">
        <v>10</v>
      </c>
    </row>
    <row r="10" ht="15.95" customHeight="1" spans="1:6">
      <c r="A10" s="4">
        <v>6</v>
      </c>
      <c r="B10" s="4" t="s">
        <v>9</v>
      </c>
      <c r="C10" s="4" t="str">
        <f>"21002010828"</f>
        <v>21002010828</v>
      </c>
      <c r="D10" s="4">
        <v>83</v>
      </c>
      <c r="E10" s="4">
        <v>6</v>
      </c>
      <c r="F10" s="6" t="s">
        <v>10</v>
      </c>
    </row>
    <row r="11" ht="15.95" customHeight="1" spans="1:6">
      <c r="A11" s="4">
        <v>7</v>
      </c>
      <c r="B11" s="4" t="s">
        <v>9</v>
      </c>
      <c r="C11" s="4" t="str">
        <f>"21002010822"</f>
        <v>21002010822</v>
      </c>
      <c r="D11" s="4">
        <v>82</v>
      </c>
      <c r="E11" s="4">
        <v>7</v>
      </c>
      <c r="F11" s="6" t="s">
        <v>10</v>
      </c>
    </row>
    <row r="12" ht="15.95" customHeight="1" spans="1:6">
      <c r="A12" s="4">
        <v>8</v>
      </c>
      <c r="B12" s="4" t="s">
        <v>9</v>
      </c>
      <c r="C12" s="4" t="str">
        <f>"21002010809"</f>
        <v>21002010809</v>
      </c>
      <c r="D12" s="4">
        <v>81</v>
      </c>
      <c r="E12" s="4">
        <v>8</v>
      </c>
      <c r="F12" s="6" t="s">
        <v>10</v>
      </c>
    </row>
    <row r="13" ht="15.95" customHeight="1" spans="1:6">
      <c r="A13" s="4">
        <v>9</v>
      </c>
      <c r="B13" s="4" t="s">
        <v>9</v>
      </c>
      <c r="C13" s="4" t="str">
        <f>"21002011117"</f>
        <v>21002011117</v>
      </c>
      <c r="D13" s="4">
        <v>81</v>
      </c>
      <c r="E13" s="4">
        <v>8</v>
      </c>
      <c r="F13" s="6" t="s">
        <v>10</v>
      </c>
    </row>
    <row r="14" ht="15.95" customHeight="1" spans="1:6">
      <c r="A14" s="4">
        <v>10</v>
      </c>
      <c r="B14" s="4" t="s">
        <v>9</v>
      </c>
      <c r="C14" s="4" t="str">
        <f>"21002010830"</f>
        <v>21002010830</v>
      </c>
      <c r="D14" s="4">
        <v>80</v>
      </c>
      <c r="E14" s="4">
        <v>10</v>
      </c>
      <c r="F14" s="6" t="s">
        <v>10</v>
      </c>
    </row>
    <row r="15" ht="15.95" customHeight="1" spans="1:6">
      <c r="A15" s="4">
        <v>11</v>
      </c>
      <c r="B15" s="4" t="s">
        <v>9</v>
      </c>
      <c r="C15" s="4" t="str">
        <f>"21002010717"</f>
        <v>21002010717</v>
      </c>
      <c r="D15" s="4">
        <v>77</v>
      </c>
      <c r="E15" s="4">
        <v>11</v>
      </c>
      <c r="F15" s="6" t="s">
        <v>10</v>
      </c>
    </row>
    <row r="16" ht="15.95" customHeight="1" spans="1:6">
      <c r="A16" s="4">
        <v>12</v>
      </c>
      <c r="B16" s="4" t="s">
        <v>9</v>
      </c>
      <c r="C16" s="4" t="str">
        <f>"21002010714"</f>
        <v>21002010714</v>
      </c>
      <c r="D16" s="4">
        <v>76</v>
      </c>
      <c r="E16" s="4">
        <v>12</v>
      </c>
      <c r="F16" s="6" t="s">
        <v>10</v>
      </c>
    </row>
    <row r="17" ht="15.95" customHeight="1" spans="1:6">
      <c r="A17" s="4">
        <v>13</v>
      </c>
      <c r="B17" s="4" t="s">
        <v>9</v>
      </c>
      <c r="C17" s="4" t="str">
        <f>"21002010817"</f>
        <v>21002010817</v>
      </c>
      <c r="D17" s="4">
        <v>76</v>
      </c>
      <c r="E17" s="4">
        <v>12</v>
      </c>
      <c r="F17" s="6" t="s">
        <v>10</v>
      </c>
    </row>
    <row r="18" ht="15.95" customHeight="1" spans="1:6">
      <c r="A18" s="4">
        <v>14</v>
      </c>
      <c r="B18" s="4" t="s">
        <v>9</v>
      </c>
      <c r="C18" s="4" t="str">
        <f>"21002010818"</f>
        <v>21002010818</v>
      </c>
      <c r="D18" s="4">
        <v>75</v>
      </c>
      <c r="E18" s="4">
        <v>14</v>
      </c>
      <c r="F18" s="6" t="s">
        <v>10</v>
      </c>
    </row>
    <row r="19" ht="15.95" customHeight="1" spans="1:6">
      <c r="A19" s="4">
        <v>15</v>
      </c>
      <c r="B19" s="4" t="s">
        <v>9</v>
      </c>
      <c r="C19" s="4" t="str">
        <f>"21002011116"</f>
        <v>21002011116</v>
      </c>
      <c r="D19" s="4">
        <v>73</v>
      </c>
      <c r="E19" s="4">
        <v>15</v>
      </c>
      <c r="F19" s="6" t="s">
        <v>10</v>
      </c>
    </row>
    <row r="20" ht="15.95" customHeight="1" spans="1:6">
      <c r="A20" s="4">
        <v>16</v>
      </c>
      <c r="B20" s="4" t="s">
        <v>9</v>
      </c>
      <c r="C20" s="4" t="str">
        <f>"21002010720"</f>
        <v>21002010720</v>
      </c>
      <c r="D20" s="4">
        <v>72</v>
      </c>
      <c r="E20" s="4">
        <v>16</v>
      </c>
      <c r="F20" s="6" t="s">
        <v>10</v>
      </c>
    </row>
    <row r="21" ht="15.95" customHeight="1" spans="1:6">
      <c r="A21" s="4">
        <v>17</v>
      </c>
      <c r="B21" s="4" t="s">
        <v>9</v>
      </c>
      <c r="C21" s="4" t="str">
        <f>"21002011110"</f>
        <v>21002011110</v>
      </c>
      <c r="D21" s="4">
        <v>72</v>
      </c>
      <c r="E21" s="4">
        <v>16</v>
      </c>
      <c r="F21" s="6" t="s">
        <v>10</v>
      </c>
    </row>
    <row r="22" ht="15.95" customHeight="1" spans="1:6">
      <c r="A22" s="4">
        <v>18</v>
      </c>
      <c r="B22" s="4" t="s">
        <v>9</v>
      </c>
      <c r="C22" s="4" t="str">
        <f>"21002011124"</f>
        <v>21002011124</v>
      </c>
      <c r="D22" s="4">
        <v>72</v>
      </c>
      <c r="E22" s="4">
        <v>16</v>
      </c>
      <c r="F22" s="6" t="s">
        <v>10</v>
      </c>
    </row>
    <row r="23" ht="15.95" customHeight="1" spans="1:6">
      <c r="A23" s="4">
        <v>19</v>
      </c>
      <c r="B23" s="4" t="s">
        <v>9</v>
      </c>
      <c r="C23" s="4" t="str">
        <f>"21002010827"</f>
        <v>21002010827</v>
      </c>
      <c r="D23" s="4">
        <v>71</v>
      </c>
      <c r="E23" s="4">
        <v>19</v>
      </c>
      <c r="F23" s="6" t="s">
        <v>10</v>
      </c>
    </row>
    <row r="24" ht="15.95" customHeight="1" spans="1:6">
      <c r="A24" s="4">
        <v>20</v>
      </c>
      <c r="B24" s="4" t="s">
        <v>9</v>
      </c>
      <c r="C24" s="4" t="str">
        <f>"21002010729"</f>
        <v>21002010729</v>
      </c>
      <c r="D24" s="4">
        <v>70</v>
      </c>
      <c r="E24" s="4">
        <v>20</v>
      </c>
      <c r="F24" s="6" t="s">
        <v>10</v>
      </c>
    </row>
    <row r="25" ht="15.95" customHeight="1" spans="1:6">
      <c r="A25" s="4">
        <v>21</v>
      </c>
      <c r="B25" s="4" t="s">
        <v>9</v>
      </c>
      <c r="C25" s="4" t="str">
        <f>"21002010803"</f>
        <v>21002010803</v>
      </c>
      <c r="D25" s="4">
        <v>70</v>
      </c>
      <c r="E25" s="4">
        <v>20</v>
      </c>
      <c r="F25" s="6" t="s">
        <v>10</v>
      </c>
    </row>
    <row r="26" ht="15.95" customHeight="1" spans="1:6">
      <c r="A26" s="4">
        <v>22</v>
      </c>
      <c r="B26" s="4" t="s">
        <v>9</v>
      </c>
      <c r="C26" s="4" t="str">
        <f>"21002011104"</f>
        <v>21002011104</v>
      </c>
      <c r="D26" s="4">
        <v>70</v>
      </c>
      <c r="E26" s="4">
        <v>20</v>
      </c>
      <c r="F26" s="6" t="s">
        <v>10</v>
      </c>
    </row>
    <row r="27" ht="15.95" customHeight="1" spans="1:6">
      <c r="A27" s="4">
        <v>23</v>
      </c>
      <c r="B27" s="4" t="s">
        <v>9</v>
      </c>
      <c r="C27" s="4" t="str">
        <f>"21002010728"</f>
        <v>21002010728</v>
      </c>
      <c r="D27" s="4">
        <v>69</v>
      </c>
      <c r="E27" s="4">
        <v>23</v>
      </c>
      <c r="F27" s="6" t="s">
        <v>10</v>
      </c>
    </row>
    <row r="28" ht="15.95" customHeight="1" spans="1:6">
      <c r="A28" s="4">
        <v>24</v>
      </c>
      <c r="B28" s="4" t="s">
        <v>9</v>
      </c>
      <c r="C28" s="4" t="str">
        <f>"21002010802"</f>
        <v>21002010802</v>
      </c>
      <c r="D28" s="4">
        <v>66</v>
      </c>
      <c r="E28" s="4">
        <v>24</v>
      </c>
      <c r="F28" s="6" t="s">
        <v>10</v>
      </c>
    </row>
    <row r="29" ht="15.95" customHeight="1" spans="1:6">
      <c r="A29" s="4">
        <v>25</v>
      </c>
      <c r="B29" s="4" t="s">
        <v>9</v>
      </c>
      <c r="C29" s="4" t="str">
        <f>"21002010709"</f>
        <v>21002010709</v>
      </c>
      <c r="D29" s="4">
        <v>62</v>
      </c>
      <c r="E29" s="4">
        <v>25</v>
      </c>
      <c r="F29" s="6" t="s">
        <v>10</v>
      </c>
    </row>
    <row r="30" ht="15.95" customHeight="1" spans="1:6">
      <c r="A30" s="4">
        <v>26</v>
      </c>
      <c r="B30" s="4" t="s">
        <v>9</v>
      </c>
      <c r="C30" s="4" t="str">
        <f>"21002010722"</f>
        <v>21002010722</v>
      </c>
      <c r="D30" s="4">
        <v>60</v>
      </c>
      <c r="E30" s="4">
        <v>26</v>
      </c>
      <c r="F30" s="6" t="s">
        <v>10</v>
      </c>
    </row>
    <row r="31" ht="15.95" customHeight="1" spans="1:6">
      <c r="A31" s="4">
        <v>27</v>
      </c>
      <c r="B31" s="4" t="s">
        <v>9</v>
      </c>
      <c r="C31" s="4" t="str">
        <f>"21002010705"</f>
        <v>21002010705</v>
      </c>
      <c r="D31" s="4" t="s">
        <v>11</v>
      </c>
      <c r="E31" s="4">
        <v>27</v>
      </c>
      <c r="F31" s="6"/>
    </row>
    <row r="32" ht="15.95" customHeight="1" spans="1:6">
      <c r="A32" s="4">
        <v>28</v>
      </c>
      <c r="B32" s="4" t="s">
        <v>9</v>
      </c>
      <c r="C32" s="4" t="str">
        <f>"21002010724"</f>
        <v>21002010724</v>
      </c>
      <c r="D32" s="4" t="s">
        <v>11</v>
      </c>
      <c r="E32" s="4">
        <v>27</v>
      </c>
      <c r="F32" s="6"/>
    </row>
    <row r="33" ht="15.95" customHeight="1" spans="1:6">
      <c r="A33" s="4">
        <v>29</v>
      </c>
      <c r="B33" s="4" t="s">
        <v>9</v>
      </c>
      <c r="C33" s="4" t="str">
        <f>"21002010816"</f>
        <v>21002010816</v>
      </c>
      <c r="D33" s="4" t="s">
        <v>11</v>
      </c>
      <c r="E33" s="4">
        <v>27</v>
      </c>
      <c r="F33" s="6"/>
    </row>
    <row r="34" ht="15.95" customHeight="1" spans="1:6">
      <c r="A34" s="4">
        <v>30</v>
      </c>
      <c r="B34" s="4" t="s">
        <v>9</v>
      </c>
      <c r="C34" s="4" t="str">
        <f>"21002010824"</f>
        <v>21002010824</v>
      </c>
      <c r="D34" s="4" t="s">
        <v>11</v>
      </c>
      <c r="E34" s="4">
        <v>27</v>
      </c>
      <c r="F34" s="6"/>
    </row>
    <row r="35" ht="15.95" customHeight="1" spans="1:6">
      <c r="A35" s="4">
        <v>31</v>
      </c>
      <c r="B35" s="4" t="s">
        <v>9</v>
      </c>
      <c r="C35" s="4" t="str">
        <f>"21002010826"</f>
        <v>21002010826</v>
      </c>
      <c r="D35" s="4" t="s">
        <v>11</v>
      </c>
      <c r="E35" s="4">
        <v>27</v>
      </c>
      <c r="F35" s="6"/>
    </row>
    <row r="36" ht="15.95" customHeight="1" spans="1:6">
      <c r="A36" s="4">
        <v>32</v>
      </c>
      <c r="B36" s="4" t="s">
        <v>12</v>
      </c>
      <c r="C36" s="4" t="str">
        <f>"21002010711"</f>
        <v>21002010711</v>
      </c>
      <c r="D36" s="4">
        <v>80</v>
      </c>
      <c r="E36" s="4">
        <v>1</v>
      </c>
      <c r="F36" s="6" t="s">
        <v>10</v>
      </c>
    </row>
    <row r="37" ht="15.95" customHeight="1" spans="1:6">
      <c r="A37" s="4">
        <v>33</v>
      </c>
      <c r="B37" s="4" t="s">
        <v>12</v>
      </c>
      <c r="C37" s="4" t="str">
        <f>"21002011120"</f>
        <v>21002011120</v>
      </c>
      <c r="D37" s="4">
        <v>78</v>
      </c>
      <c r="E37" s="4">
        <v>2</v>
      </c>
      <c r="F37" s="6" t="s">
        <v>10</v>
      </c>
    </row>
    <row r="38" ht="15.95" customHeight="1" spans="1:6">
      <c r="A38" s="4">
        <v>34</v>
      </c>
      <c r="B38" s="4" t="s">
        <v>12</v>
      </c>
      <c r="C38" s="4" t="str">
        <f>"21002011123"</f>
        <v>21002011123</v>
      </c>
      <c r="D38" s="4">
        <v>76</v>
      </c>
      <c r="E38" s="4">
        <v>3</v>
      </c>
      <c r="F38" s="6" t="s">
        <v>10</v>
      </c>
    </row>
    <row r="39" ht="15.95" customHeight="1" spans="1:6">
      <c r="A39" s="4">
        <v>35</v>
      </c>
      <c r="B39" s="4" t="s">
        <v>12</v>
      </c>
      <c r="C39" s="4" t="str">
        <f>"21002010719"</f>
        <v>21002010719</v>
      </c>
      <c r="D39" s="4">
        <v>73</v>
      </c>
      <c r="E39" s="4">
        <v>4</v>
      </c>
      <c r="F39" s="6"/>
    </row>
    <row r="40" ht="15.95" customHeight="1" spans="1:6">
      <c r="A40" s="4">
        <v>36</v>
      </c>
      <c r="B40" s="4" t="s">
        <v>13</v>
      </c>
      <c r="C40" s="4" t="str">
        <f>"21002010706"</f>
        <v>21002010706</v>
      </c>
      <c r="D40" s="4">
        <v>83</v>
      </c>
      <c r="E40" s="4">
        <v>1</v>
      </c>
      <c r="F40" s="6" t="s">
        <v>10</v>
      </c>
    </row>
    <row r="41" ht="15.95" customHeight="1" spans="1:6">
      <c r="A41" s="4">
        <v>37</v>
      </c>
      <c r="B41" s="4" t="s">
        <v>13</v>
      </c>
      <c r="C41" s="4" t="str">
        <f>"21002011105"</f>
        <v>21002011105</v>
      </c>
      <c r="D41" s="4">
        <v>79</v>
      </c>
      <c r="E41" s="4">
        <v>2</v>
      </c>
      <c r="F41" s="6" t="s">
        <v>10</v>
      </c>
    </row>
    <row r="42" ht="15.95" customHeight="1" spans="1:6">
      <c r="A42" s="4">
        <v>38</v>
      </c>
      <c r="B42" s="4" t="s">
        <v>13</v>
      </c>
      <c r="C42" s="4" t="str">
        <f>"21002010807"</f>
        <v>21002010807</v>
      </c>
      <c r="D42" s="4">
        <v>72</v>
      </c>
      <c r="E42" s="4">
        <v>3</v>
      </c>
      <c r="F42" s="6" t="s">
        <v>10</v>
      </c>
    </row>
    <row r="43" ht="15.95" customHeight="1" spans="1:6">
      <c r="A43" s="4">
        <v>39</v>
      </c>
      <c r="B43" s="4" t="s">
        <v>13</v>
      </c>
      <c r="C43" s="4" t="str">
        <f>"21002010718"</f>
        <v>21002010718</v>
      </c>
      <c r="D43" s="4">
        <v>59</v>
      </c>
      <c r="E43" s="4">
        <v>4</v>
      </c>
      <c r="F43" s="6"/>
    </row>
    <row r="44" ht="15.95" customHeight="1" spans="1:6">
      <c r="A44" s="4">
        <v>40</v>
      </c>
      <c r="B44" s="4" t="s">
        <v>14</v>
      </c>
      <c r="C44" s="4" t="str">
        <f>"21002011128"</f>
        <v>21002011128</v>
      </c>
      <c r="D44" s="4">
        <v>82</v>
      </c>
      <c r="E44" s="4">
        <v>1</v>
      </c>
      <c r="F44" s="6" t="s">
        <v>10</v>
      </c>
    </row>
    <row r="45" ht="15.95" customHeight="1" spans="1:6">
      <c r="A45" s="4">
        <v>41</v>
      </c>
      <c r="B45" s="4" t="s">
        <v>14</v>
      </c>
      <c r="C45" s="4" t="str">
        <f>"21002011129"</f>
        <v>21002011129</v>
      </c>
      <c r="D45" s="4">
        <v>80</v>
      </c>
      <c r="E45" s="4">
        <v>2</v>
      </c>
      <c r="F45" s="6" t="s">
        <v>10</v>
      </c>
    </row>
    <row r="46" ht="15.95" customHeight="1" spans="1:6">
      <c r="A46" s="4">
        <v>42</v>
      </c>
      <c r="B46" s="4" t="s">
        <v>14</v>
      </c>
      <c r="C46" s="4" t="str">
        <f>"21002011125"</f>
        <v>21002011125</v>
      </c>
      <c r="D46" s="4" t="s">
        <v>11</v>
      </c>
      <c r="E46" s="4">
        <v>3</v>
      </c>
      <c r="F46" s="6"/>
    </row>
    <row r="47" ht="15.95" customHeight="1" spans="1:6">
      <c r="A47" s="4">
        <v>43</v>
      </c>
      <c r="B47" s="4" t="s">
        <v>14</v>
      </c>
      <c r="C47" s="4" t="str">
        <f>"21002011126"</f>
        <v>21002011126</v>
      </c>
      <c r="D47" s="4" t="s">
        <v>11</v>
      </c>
      <c r="E47" s="4">
        <v>3</v>
      </c>
      <c r="F47" s="6"/>
    </row>
    <row r="48" ht="15.95" customHeight="1" spans="1:6">
      <c r="A48" s="4">
        <v>44</v>
      </c>
      <c r="B48" s="4" t="s">
        <v>14</v>
      </c>
      <c r="C48" s="4" t="str">
        <f>"21002011127"</f>
        <v>21002011127</v>
      </c>
      <c r="D48" s="4" t="s">
        <v>11</v>
      </c>
      <c r="E48" s="4">
        <v>3</v>
      </c>
      <c r="F48" s="6"/>
    </row>
    <row r="49" ht="15.95" customHeight="1" spans="1:6">
      <c r="A49" s="4">
        <v>45</v>
      </c>
      <c r="B49" s="4" t="s">
        <v>15</v>
      </c>
      <c r="C49" s="4" t="str">
        <f>"21002011119"</f>
        <v>21002011119</v>
      </c>
      <c r="D49" s="4">
        <v>85</v>
      </c>
      <c r="E49" s="4">
        <v>1</v>
      </c>
      <c r="F49" s="6" t="s">
        <v>10</v>
      </c>
    </row>
    <row r="50" ht="15.95" customHeight="1" spans="1:6">
      <c r="A50" s="4">
        <v>46</v>
      </c>
      <c r="B50" s="4" t="s">
        <v>15</v>
      </c>
      <c r="C50" s="4" t="str">
        <f>"21002011106"</f>
        <v>21002011106</v>
      </c>
      <c r="D50" s="4">
        <v>81</v>
      </c>
      <c r="E50" s="4">
        <v>2</v>
      </c>
      <c r="F50" s="6" t="s">
        <v>10</v>
      </c>
    </row>
    <row r="51" ht="15.95" customHeight="1" spans="1:6">
      <c r="A51" s="4">
        <v>47</v>
      </c>
      <c r="B51" s="4" t="s">
        <v>15</v>
      </c>
      <c r="C51" s="4" t="str">
        <f>"21002010727"</f>
        <v>21002010727</v>
      </c>
      <c r="D51" s="4" t="s">
        <v>11</v>
      </c>
      <c r="E51" s="4">
        <v>3</v>
      </c>
      <c r="F51" s="6"/>
    </row>
    <row r="52" ht="15.95" customHeight="1" spans="1:6">
      <c r="A52" s="4">
        <v>48</v>
      </c>
      <c r="B52" s="4" t="s">
        <v>16</v>
      </c>
      <c r="C52" s="4" t="str">
        <f>"21002010703"</f>
        <v>21002010703</v>
      </c>
      <c r="D52" s="4">
        <v>73</v>
      </c>
      <c r="E52" s="4">
        <v>1</v>
      </c>
      <c r="F52" s="6" t="s">
        <v>10</v>
      </c>
    </row>
    <row r="53" ht="15.95" customHeight="1" spans="1:6">
      <c r="A53" s="4">
        <v>49</v>
      </c>
      <c r="B53" s="4" t="s">
        <v>16</v>
      </c>
      <c r="C53" s="4" t="str">
        <f>"21002010715"</f>
        <v>21002010715</v>
      </c>
      <c r="D53" s="4" t="s">
        <v>11</v>
      </c>
      <c r="E53" s="4">
        <v>2</v>
      </c>
      <c r="F53" s="6"/>
    </row>
    <row r="54" ht="15.95" customHeight="1" spans="1:6">
      <c r="A54" s="4">
        <v>50</v>
      </c>
      <c r="B54" s="4" t="s">
        <v>16</v>
      </c>
      <c r="C54" s="4" t="str">
        <f>"21002010820"</f>
        <v>21002010820</v>
      </c>
      <c r="D54" s="4" t="s">
        <v>11</v>
      </c>
      <c r="E54" s="4">
        <v>2</v>
      </c>
      <c r="F54" s="6"/>
    </row>
    <row r="55" ht="15.95" customHeight="1" spans="1:6">
      <c r="A55" s="4">
        <v>51</v>
      </c>
      <c r="B55" s="4" t="s">
        <v>17</v>
      </c>
      <c r="C55" s="4" t="str">
        <f>"21002010801"</f>
        <v>21002010801</v>
      </c>
      <c r="D55" s="4">
        <v>79</v>
      </c>
      <c r="E55" s="4">
        <v>1</v>
      </c>
      <c r="F55" s="6" t="s">
        <v>10</v>
      </c>
    </row>
    <row r="56" ht="15.95" customHeight="1" spans="1:6">
      <c r="A56" s="4">
        <v>52</v>
      </c>
      <c r="B56" s="4" t="s">
        <v>17</v>
      </c>
      <c r="C56" s="4" t="str">
        <f>"21002010713"</f>
        <v>21002010713</v>
      </c>
      <c r="D56" s="4">
        <v>77</v>
      </c>
      <c r="E56" s="4">
        <v>2</v>
      </c>
      <c r="F56" s="6" t="s">
        <v>10</v>
      </c>
    </row>
    <row r="57" ht="15.95" customHeight="1" spans="1:6">
      <c r="A57" s="4">
        <v>53</v>
      </c>
      <c r="B57" s="4" t="s">
        <v>17</v>
      </c>
      <c r="C57" s="4" t="str">
        <f>"21002010708"</f>
        <v>21002010708</v>
      </c>
      <c r="D57" s="4" t="s">
        <v>11</v>
      </c>
      <c r="E57" s="4">
        <v>3</v>
      </c>
      <c r="F57" s="6"/>
    </row>
    <row r="58" ht="15.95" customHeight="1" spans="1:6">
      <c r="A58" s="4">
        <v>54</v>
      </c>
      <c r="B58" s="4" t="s">
        <v>17</v>
      </c>
      <c r="C58" s="4" t="str">
        <f>"21002011103"</f>
        <v>21002011103</v>
      </c>
      <c r="D58" s="4" t="s">
        <v>11</v>
      </c>
      <c r="E58" s="4">
        <v>3</v>
      </c>
      <c r="F58" s="6"/>
    </row>
    <row r="59" ht="15.95" customHeight="1" spans="1:6">
      <c r="A59" s="4">
        <v>55</v>
      </c>
      <c r="B59" s="4" t="s">
        <v>18</v>
      </c>
      <c r="C59" s="4" t="str">
        <f>"21002010814"</f>
        <v>21002010814</v>
      </c>
      <c r="D59" s="4">
        <v>83</v>
      </c>
      <c r="E59" s="4">
        <v>1</v>
      </c>
      <c r="F59" s="6" t="s">
        <v>10</v>
      </c>
    </row>
    <row r="60" ht="15.95" customHeight="1" spans="1:6">
      <c r="A60" s="4">
        <v>56</v>
      </c>
      <c r="B60" s="4" t="s">
        <v>18</v>
      </c>
      <c r="C60" s="4" t="str">
        <f>"21002011113"</f>
        <v>21002011113</v>
      </c>
      <c r="D60" s="4">
        <v>82</v>
      </c>
      <c r="E60" s="4">
        <v>2</v>
      </c>
      <c r="F60" s="6" t="s">
        <v>10</v>
      </c>
    </row>
    <row r="61" ht="15.95" customHeight="1" spans="1:6">
      <c r="A61" s="4">
        <v>57</v>
      </c>
      <c r="B61" s="4" t="s">
        <v>18</v>
      </c>
      <c r="C61" s="4" t="str">
        <f>"21002010712"</f>
        <v>21002010712</v>
      </c>
      <c r="D61" s="4">
        <v>79</v>
      </c>
      <c r="E61" s="4">
        <v>3</v>
      </c>
      <c r="F61" s="6" t="s">
        <v>10</v>
      </c>
    </row>
    <row r="62" ht="15.95" customHeight="1" spans="1:6">
      <c r="A62" s="4">
        <v>58</v>
      </c>
      <c r="B62" s="4" t="s">
        <v>18</v>
      </c>
      <c r="C62" s="4" t="str">
        <f>"21002011111"</f>
        <v>21002011111</v>
      </c>
      <c r="D62" s="4" t="s">
        <v>11</v>
      </c>
      <c r="E62" s="4">
        <v>4</v>
      </c>
      <c r="F62" s="6"/>
    </row>
    <row r="63" ht="15.95" customHeight="1" spans="1:6">
      <c r="A63" s="4">
        <v>59</v>
      </c>
      <c r="B63" s="4" t="s">
        <v>19</v>
      </c>
      <c r="C63" s="4" t="str">
        <f>"21002010308"</f>
        <v>21002010308</v>
      </c>
      <c r="D63" s="4">
        <v>97</v>
      </c>
      <c r="E63" s="4">
        <v>1</v>
      </c>
      <c r="F63" s="6" t="s">
        <v>10</v>
      </c>
    </row>
    <row r="64" ht="15.95" customHeight="1" spans="1:6">
      <c r="A64" s="4">
        <v>60</v>
      </c>
      <c r="B64" s="4" t="s">
        <v>19</v>
      </c>
      <c r="C64" s="4" t="str">
        <f>"21002010526"</f>
        <v>21002010526</v>
      </c>
      <c r="D64" s="4">
        <v>97</v>
      </c>
      <c r="E64" s="4">
        <v>1</v>
      </c>
      <c r="F64" s="6" t="s">
        <v>10</v>
      </c>
    </row>
    <row r="65" ht="15.95" customHeight="1" spans="1:6">
      <c r="A65" s="4">
        <v>61</v>
      </c>
      <c r="B65" s="4" t="s">
        <v>19</v>
      </c>
      <c r="C65" s="4" t="str">
        <f>"21002010313"</f>
        <v>21002010313</v>
      </c>
      <c r="D65" s="4">
        <v>94</v>
      </c>
      <c r="E65" s="4">
        <v>3</v>
      </c>
      <c r="F65" s="6" t="s">
        <v>10</v>
      </c>
    </row>
    <row r="66" ht="15.95" customHeight="1" spans="1:6">
      <c r="A66" s="4">
        <v>62</v>
      </c>
      <c r="B66" s="4" t="s">
        <v>19</v>
      </c>
      <c r="C66" s="4" t="str">
        <f>"21002010330"</f>
        <v>21002010330</v>
      </c>
      <c r="D66" s="4">
        <v>94</v>
      </c>
      <c r="E66" s="4">
        <v>3</v>
      </c>
      <c r="F66" s="6" t="s">
        <v>10</v>
      </c>
    </row>
    <row r="67" ht="15.95" customHeight="1" spans="1:6">
      <c r="A67" s="4">
        <v>63</v>
      </c>
      <c r="B67" s="4" t="s">
        <v>19</v>
      </c>
      <c r="C67" s="4" t="str">
        <f>"21002010425"</f>
        <v>21002010425</v>
      </c>
      <c r="D67" s="4">
        <v>94</v>
      </c>
      <c r="E67" s="4">
        <v>3</v>
      </c>
      <c r="F67" s="6" t="s">
        <v>10</v>
      </c>
    </row>
    <row r="68" ht="15.95" customHeight="1" spans="1:6">
      <c r="A68" s="4">
        <v>64</v>
      </c>
      <c r="B68" s="4" t="s">
        <v>19</v>
      </c>
      <c r="C68" s="4" t="str">
        <f>"21002010223"</f>
        <v>21002010223</v>
      </c>
      <c r="D68" s="4">
        <v>93</v>
      </c>
      <c r="E68" s="4">
        <v>6</v>
      </c>
      <c r="F68" s="6" t="s">
        <v>10</v>
      </c>
    </row>
    <row r="69" ht="15.95" customHeight="1" spans="1:6">
      <c r="A69" s="4">
        <v>65</v>
      </c>
      <c r="B69" s="4" t="s">
        <v>19</v>
      </c>
      <c r="C69" s="4" t="str">
        <f>"21002010222"</f>
        <v>21002010222</v>
      </c>
      <c r="D69" s="4">
        <v>92</v>
      </c>
      <c r="E69" s="4">
        <v>7</v>
      </c>
      <c r="F69" s="6"/>
    </row>
    <row r="70" ht="15.95" customHeight="1" spans="1:6">
      <c r="A70" s="4">
        <v>66</v>
      </c>
      <c r="B70" s="4" t="s">
        <v>19</v>
      </c>
      <c r="C70" s="4" t="str">
        <f>"21002010421"</f>
        <v>21002010421</v>
      </c>
      <c r="D70" s="4">
        <v>92</v>
      </c>
      <c r="E70" s="4">
        <v>7</v>
      </c>
      <c r="F70" s="6"/>
    </row>
    <row r="71" ht="15.95" customHeight="1" spans="1:6">
      <c r="A71" s="4">
        <v>67</v>
      </c>
      <c r="B71" s="4" t="s">
        <v>19</v>
      </c>
      <c r="C71" s="4" t="str">
        <f>"21002010422"</f>
        <v>21002010422</v>
      </c>
      <c r="D71" s="4">
        <v>92</v>
      </c>
      <c r="E71" s="4">
        <v>7</v>
      </c>
      <c r="F71" s="6"/>
    </row>
    <row r="72" ht="15.95" customHeight="1" spans="1:6">
      <c r="A72" s="4">
        <v>68</v>
      </c>
      <c r="B72" s="4" t="s">
        <v>19</v>
      </c>
      <c r="C72" s="4" t="str">
        <f>"21002010429"</f>
        <v>21002010429</v>
      </c>
      <c r="D72" s="4">
        <v>91</v>
      </c>
      <c r="E72" s="4">
        <v>10</v>
      </c>
      <c r="F72" s="6"/>
    </row>
    <row r="73" ht="15.95" customHeight="1" spans="1:6">
      <c r="A73" s="4">
        <v>69</v>
      </c>
      <c r="B73" s="4" t="s">
        <v>19</v>
      </c>
      <c r="C73" s="4" t="str">
        <f>"21002010630"</f>
        <v>21002010630</v>
      </c>
      <c r="D73" s="4">
        <v>91</v>
      </c>
      <c r="E73" s="4">
        <v>10</v>
      </c>
      <c r="F73" s="6"/>
    </row>
    <row r="74" ht="15.95" customHeight="1" spans="1:6">
      <c r="A74" s="4">
        <v>70</v>
      </c>
      <c r="B74" s="4" t="s">
        <v>19</v>
      </c>
      <c r="C74" s="4" t="str">
        <f>"21002010221"</f>
        <v>21002010221</v>
      </c>
      <c r="D74" s="4">
        <v>90</v>
      </c>
      <c r="E74" s="4">
        <v>12</v>
      </c>
      <c r="F74" s="6"/>
    </row>
    <row r="75" ht="15.95" customHeight="1" spans="1:6">
      <c r="A75" s="4">
        <v>71</v>
      </c>
      <c r="B75" s="4" t="s">
        <v>19</v>
      </c>
      <c r="C75" s="4" t="str">
        <f>"21002011205"</f>
        <v>21002011205</v>
      </c>
      <c r="D75" s="4">
        <v>90</v>
      </c>
      <c r="E75" s="4">
        <v>12</v>
      </c>
      <c r="F75" s="6"/>
    </row>
    <row r="76" ht="15.95" customHeight="1" spans="1:6">
      <c r="A76" s="4">
        <v>72</v>
      </c>
      <c r="B76" s="4" t="s">
        <v>19</v>
      </c>
      <c r="C76" s="4" t="str">
        <f>"21002010120"</f>
        <v>21002010120</v>
      </c>
      <c r="D76" s="4">
        <v>89</v>
      </c>
      <c r="E76" s="4">
        <v>14</v>
      </c>
      <c r="F76" s="6"/>
    </row>
    <row r="77" ht="15.95" customHeight="1" spans="1:6">
      <c r="A77" s="4">
        <v>73</v>
      </c>
      <c r="B77" s="4" t="s">
        <v>19</v>
      </c>
      <c r="C77" s="4" t="str">
        <f>"21002010320"</f>
        <v>21002010320</v>
      </c>
      <c r="D77" s="4">
        <v>89</v>
      </c>
      <c r="E77" s="4">
        <v>14</v>
      </c>
      <c r="F77" s="6"/>
    </row>
    <row r="78" ht="15.95" customHeight="1" spans="1:6">
      <c r="A78" s="4">
        <v>74</v>
      </c>
      <c r="B78" s="4" t="s">
        <v>19</v>
      </c>
      <c r="C78" s="4" t="str">
        <f>"21002010626"</f>
        <v>21002010626</v>
      </c>
      <c r="D78" s="4">
        <v>89</v>
      </c>
      <c r="E78" s="4">
        <v>14</v>
      </c>
      <c r="F78" s="6"/>
    </row>
    <row r="79" ht="15.95" customHeight="1" spans="1:6">
      <c r="A79" s="4">
        <v>75</v>
      </c>
      <c r="B79" s="4" t="s">
        <v>19</v>
      </c>
      <c r="C79" s="4" t="str">
        <f>"21002010627"</f>
        <v>21002010627</v>
      </c>
      <c r="D79" s="4">
        <v>89</v>
      </c>
      <c r="E79" s="4">
        <v>14</v>
      </c>
      <c r="F79" s="6"/>
    </row>
    <row r="80" ht="15.95" customHeight="1" spans="1:6">
      <c r="A80" s="4">
        <v>76</v>
      </c>
      <c r="B80" s="4" t="s">
        <v>19</v>
      </c>
      <c r="C80" s="4" t="str">
        <f>"21002011203"</f>
        <v>21002011203</v>
      </c>
      <c r="D80" s="4">
        <v>89</v>
      </c>
      <c r="E80" s="4">
        <v>14</v>
      </c>
      <c r="F80" s="6"/>
    </row>
    <row r="81" ht="15.95" customHeight="1" spans="1:6">
      <c r="A81" s="4">
        <v>77</v>
      </c>
      <c r="B81" s="4" t="s">
        <v>19</v>
      </c>
      <c r="C81" s="4" t="str">
        <f>"21002011208"</f>
        <v>21002011208</v>
      </c>
      <c r="D81" s="4">
        <v>89</v>
      </c>
      <c r="E81" s="4">
        <v>14</v>
      </c>
      <c r="F81" s="6"/>
    </row>
    <row r="82" ht="15.95" customHeight="1" spans="1:6">
      <c r="A82" s="4">
        <v>78</v>
      </c>
      <c r="B82" s="4" t="s">
        <v>19</v>
      </c>
      <c r="C82" s="4" t="str">
        <f>"21002010203"</f>
        <v>21002010203</v>
      </c>
      <c r="D82" s="4">
        <v>88</v>
      </c>
      <c r="E82" s="4">
        <v>20</v>
      </c>
      <c r="F82" s="6"/>
    </row>
    <row r="83" ht="15.95" customHeight="1" spans="1:6">
      <c r="A83" s="4">
        <v>79</v>
      </c>
      <c r="B83" s="4" t="s">
        <v>19</v>
      </c>
      <c r="C83" s="4" t="str">
        <f>"21002010304"</f>
        <v>21002010304</v>
      </c>
      <c r="D83" s="4">
        <v>88</v>
      </c>
      <c r="E83" s="4">
        <v>20</v>
      </c>
      <c r="F83" s="6"/>
    </row>
    <row r="84" ht="15.95" customHeight="1" spans="1:6">
      <c r="A84" s="4">
        <v>80</v>
      </c>
      <c r="B84" s="4" t="s">
        <v>19</v>
      </c>
      <c r="C84" s="4" t="str">
        <f>"21002010608"</f>
        <v>21002010608</v>
      </c>
      <c r="D84" s="4">
        <v>88</v>
      </c>
      <c r="E84" s="4">
        <v>20</v>
      </c>
      <c r="F84" s="6"/>
    </row>
    <row r="85" ht="15.95" customHeight="1" spans="1:6">
      <c r="A85" s="4">
        <v>81</v>
      </c>
      <c r="B85" s="4" t="s">
        <v>19</v>
      </c>
      <c r="C85" s="4" t="str">
        <f>"21002010102"</f>
        <v>21002010102</v>
      </c>
      <c r="D85" s="4">
        <v>87</v>
      </c>
      <c r="E85" s="4">
        <v>23</v>
      </c>
      <c r="F85" s="6"/>
    </row>
    <row r="86" ht="15.95" customHeight="1" spans="1:6">
      <c r="A86" s="4">
        <v>82</v>
      </c>
      <c r="B86" s="4" t="s">
        <v>19</v>
      </c>
      <c r="C86" s="4" t="str">
        <f>"21002010302"</f>
        <v>21002010302</v>
      </c>
      <c r="D86" s="4">
        <v>87</v>
      </c>
      <c r="E86" s="4">
        <v>23</v>
      </c>
      <c r="F86" s="6"/>
    </row>
    <row r="87" ht="15.95" customHeight="1" spans="1:6">
      <c r="A87" s="4">
        <v>83</v>
      </c>
      <c r="B87" s="4" t="s">
        <v>19</v>
      </c>
      <c r="C87" s="4" t="str">
        <f>"21002010312"</f>
        <v>21002010312</v>
      </c>
      <c r="D87" s="4">
        <v>87</v>
      </c>
      <c r="E87" s="4">
        <v>23</v>
      </c>
      <c r="F87" s="6"/>
    </row>
    <row r="88" ht="15.95" customHeight="1" spans="1:6">
      <c r="A88" s="4">
        <v>84</v>
      </c>
      <c r="B88" s="4" t="s">
        <v>19</v>
      </c>
      <c r="C88" s="4" t="str">
        <f>"21002010515"</f>
        <v>21002010515</v>
      </c>
      <c r="D88" s="4">
        <v>87</v>
      </c>
      <c r="E88" s="4">
        <v>23</v>
      </c>
      <c r="F88" s="6"/>
    </row>
    <row r="89" ht="15.95" customHeight="1" spans="1:6">
      <c r="A89" s="4">
        <v>85</v>
      </c>
      <c r="B89" s="4" t="s">
        <v>19</v>
      </c>
      <c r="C89" s="4" t="str">
        <f>"21002010514"</f>
        <v>21002010514</v>
      </c>
      <c r="D89" s="4">
        <v>85</v>
      </c>
      <c r="E89" s="4">
        <v>27</v>
      </c>
      <c r="F89" s="6"/>
    </row>
    <row r="90" ht="15.95" customHeight="1" spans="1:6">
      <c r="A90" s="4">
        <v>86</v>
      </c>
      <c r="B90" s="4" t="s">
        <v>19</v>
      </c>
      <c r="C90" s="4" t="str">
        <f>"21002010220"</f>
        <v>21002010220</v>
      </c>
      <c r="D90" s="4">
        <v>84</v>
      </c>
      <c r="E90" s="4">
        <v>28</v>
      </c>
      <c r="F90" s="6"/>
    </row>
    <row r="91" ht="15.95" customHeight="1" spans="1:6">
      <c r="A91" s="4">
        <v>87</v>
      </c>
      <c r="B91" s="4" t="s">
        <v>19</v>
      </c>
      <c r="C91" s="4" t="str">
        <f>"21002010115"</f>
        <v>21002010115</v>
      </c>
      <c r="D91" s="4">
        <v>83</v>
      </c>
      <c r="E91" s="4">
        <v>29</v>
      </c>
      <c r="F91" s="6"/>
    </row>
    <row r="92" ht="15.95" customHeight="1" spans="1:6">
      <c r="A92" s="4">
        <v>88</v>
      </c>
      <c r="B92" s="4" t="s">
        <v>19</v>
      </c>
      <c r="C92" s="4" t="str">
        <f>"21002010307"</f>
        <v>21002010307</v>
      </c>
      <c r="D92" s="4">
        <v>83</v>
      </c>
      <c r="E92" s="4">
        <v>29</v>
      </c>
      <c r="F92" s="6"/>
    </row>
    <row r="93" ht="15.95" customHeight="1" spans="1:6">
      <c r="A93" s="4">
        <v>89</v>
      </c>
      <c r="B93" s="4" t="s">
        <v>19</v>
      </c>
      <c r="C93" s="4" t="str">
        <f>"21002010214"</f>
        <v>21002010214</v>
      </c>
      <c r="D93" s="4">
        <v>82</v>
      </c>
      <c r="E93" s="4">
        <v>31</v>
      </c>
      <c r="F93" s="6"/>
    </row>
    <row r="94" ht="15.95" customHeight="1" spans="1:6">
      <c r="A94" s="4">
        <v>90</v>
      </c>
      <c r="B94" s="4" t="s">
        <v>19</v>
      </c>
      <c r="C94" s="4" t="str">
        <f>"21002010513"</f>
        <v>21002010513</v>
      </c>
      <c r="D94" s="4">
        <v>82</v>
      </c>
      <c r="E94" s="4">
        <v>31</v>
      </c>
      <c r="F94" s="6"/>
    </row>
    <row r="95" ht="15.95" customHeight="1" spans="1:6">
      <c r="A95" s="4">
        <v>91</v>
      </c>
      <c r="B95" s="4" t="s">
        <v>19</v>
      </c>
      <c r="C95" s="4" t="str">
        <f>"21002010624"</f>
        <v>21002010624</v>
      </c>
      <c r="D95" s="4">
        <v>81</v>
      </c>
      <c r="E95" s="4">
        <v>33</v>
      </c>
      <c r="F95" s="6"/>
    </row>
    <row r="96" ht="15.95" customHeight="1" spans="1:6">
      <c r="A96" s="4">
        <v>92</v>
      </c>
      <c r="B96" s="4" t="s">
        <v>19</v>
      </c>
      <c r="C96" s="4" t="str">
        <f>"21002010315"</f>
        <v>21002010315</v>
      </c>
      <c r="D96" s="4">
        <v>80</v>
      </c>
      <c r="E96" s="4">
        <v>34</v>
      </c>
      <c r="F96" s="6"/>
    </row>
    <row r="97" ht="15.95" customHeight="1" spans="1:6">
      <c r="A97" s="4">
        <v>93</v>
      </c>
      <c r="B97" s="4" t="s">
        <v>19</v>
      </c>
      <c r="C97" s="4" t="str">
        <f>"21002010228"</f>
        <v>21002010228</v>
      </c>
      <c r="D97" s="4">
        <v>79</v>
      </c>
      <c r="E97" s="4">
        <v>35</v>
      </c>
      <c r="F97" s="6"/>
    </row>
    <row r="98" ht="15.95" customHeight="1" spans="1:6">
      <c r="A98" s="4">
        <v>94</v>
      </c>
      <c r="B98" s="4" t="s">
        <v>19</v>
      </c>
      <c r="C98" s="4" t="str">
        <f>"21002011207"</f>
        <v>21002011207</v>
      </c>
      <c r="D98" s="4">
        <v>78</v>
      </c>
      <c r="E98" s="4">
        <v>36</v>
      </c>
      <c r="F98" s="6"/>
    </row>
    <row r="99" ht="15.95" customHeight="1" spans="1:6">
      <c r="A99" s="4">
        <v>95</v>
      </c>
      <c r="B99" s="4" t="s">
        <v>19</v>
      </c>
      <c r="C99" s="4" t="str">
        <f>"21002010423"</f>
        <v>21002010423</v>
      </c>
      <c r="D99" s="4">
        <v>77</v>
      </c>
      <c r="E99" s="4">
        <v>37</v>
      </c>
      <c r="F99" s="6"/>
    </row>
    <row r="100" ht="15.95" customHeight="1" spans="1:6">
      <c r="A100" s="4">
        <v>96</v>
      </c>
      <c r="B100" s="4" t="s">
        <v>19</v>
      </c>
      <c r="C100" s="4" t="str">
        <f>"21002010113"</f>
        <v>21002010113</v>
      </c>
      <c r="D100" s="4">
        <v>76</v>
      </c>
      <c r="E100" s="4">
        <v>38</v>
      </c>
      <c r="F100" s="6"/>
    </row>
    <row r="101" ht="15.95" customHeight="1" spans="1:6">
      <c r="A101" s="4">
        <v>97</v>
      </c>
      <c r="B101" s="4" t="s">
        <v>19</v>
      </c>
      <c r="C101" s="4" t="str">
        <f>"21002010424"</f>
        <v>21002010424</v>
      </c>
      <c r="D101" s="4">
        <v>76</v>
      </c>
      <c r="E101" s="4">
        <v>38</v>
      </c>
      <c r="F101" s="6"/>
    </row>
    <row r="102" ht="15.95" customHeight="1" spans="1:6">
      <c r="A102" s="4">
        <v>98</v>
      </c>
      <c r="B102" s="4" t="s">
        <v>19</v>
      </c>
      <c r="C102" s="4" t="str">
        <f>"21002010606"</f>
        <v>21002010606</v>
      </c>
      <c r="D102" s="4">
        <v>76</v>
      </c>
      <c r="E102" s="4">
        <v>38</v>
      </c>
      <c r="F102" s="6"/>
    </row>
    <row r="103" ht="15.95" customHeight="1" spans="1:6">
      <c r="A103" s="4">
        <v>99</v>
      </c>
      <c r="B103" s="4" t="s">
        <v>19</v>
      </c>
      <c r="C103" s="4" t="str">
        <f>"21002010618"</f>
        <v>21002010618</v>
      </c>
      <c r="D103" s="4">
        <v>76</v>
      </c>
      <c r="E103" s="4">
        <v>38</v>
      </c>
      <c r="F103" s="6"/>
    </row>
    <row r="104" ht="15.95" customHeight="1" spans="1:6">
      <c r="A104" s="4">
        <v>100</v>
      </c>
      <c r="B104" s="4" t="s">
        <v>19</v>
      </c>
      <c r="C104" s="4" t="str">
        <f>"21002010101"</f>
        <v>21002010101</v>
      </c>
      <c r="D104" s="4">
        <v>75</v>
      </c>
      <c r="E104" s="4">
        <v>42</v>
      </c>
      <c r="F104" s="6"/>
    </row>
    <row r="105" ht="15.95" customHeight="1" spans="1:6">
      <c r="A105" s="4">
        <v>101</v>
      </c>
      <c r="B105" s="4" t="s">
        <v>19</v>
      </c>
      <c r="C105" s="4" t="str">
        <f>"21002010122"</f>
        <v>21002010122</v>
      </c>
      <c r="D105" s="4">
        <v>75</v>
      </c>
      <c r="E105" s="4">
        <v>42</v>
      </c>
      <c r="F105" s="6"/>
    </row>
    <row r="106" ht="15.95" customHeight="1" spans="1:6">
      <c r="A106" s="4">
        <v>102</v>
      </c>
      <c r="B106" s="4" t="s">
        <v>19</v>
      </c>
      <c r="C106" s="4" t="str">
        <f>"21002010518"</f>
        <v>21002010518</v>
      </c>
      <c r="D106" s="4">
        <v>75</v>
      </c>
      <c r="E106" s="4">
        <v>42</v>
      </c>
      <c r="F106" s="6"/>
    </row>
    <row r="107" ht="15.95" customHeight="1" spans="1:6">
      <c r="A107" s="4">
        <v>103</v>
      </c>
      <c r="B107" s="4" t="s">
        <v>19</v>
      </c>
      <c r="C107" s="4" t="str">
        <f>"21002010605"</f>
        <v>21002010605</v>
      </c>
      <c r="D107" s="4">
        <v>74</v>
      </c>
      <c r="E107" s="4">
        <v>45</v>
      </c>
      <c r="F107" s="6"/>
    </row>
    <row r="108" ht="15.95" customHeight="1" spans="1:6">
      <c r="A108" s="4">
        <v>104</v>
      </c>
      <c r="B108" s="4" t="s">
        <v>19</v>
      </c>
      <c r="C108" s="4" t="str">
        <f>"21002010516"</f>
        <v>21002010516</v>
      </c>
      <c r="D108" s="4">
        <v>73</v>
      </c>
      <c r="E108" s="4">
        <v>46</v>
      </c>
      <c r="F108" s="6"/>
    </row>
    <row r="109" ht="15.95" customHeight="1" spans="1:6">
      <c r="A109" s="4">
        <v>105</v>
      </c>
      <c r="B109" s="4" t="s">
        <v>19</v>
      </c>
      <c r="C109" s="4" t="str">
        <f>"21002010617"</f>
        <v>21002010617</v>
      </c>
      <c r="D109" s="4">
        <v>73</v>
      </c>
      <c r="E109" s="4">
        <v>46</v>
      </c>
      <c r="F109" s="6"/>
    </row>
    <row r="110" ht="15.95" customHeight="1" spans="1:6">
      <c r="A110" s="4">
        <v>106</v>
      </c>
      <c r="B110" s="4" t="s">
        <v>19</v>
      </c>
      <c r="C110" s="4" t="str">
        <f>"21002010130"</f>
        <v>21002010130</v>
      </c>
      <c r="D110" s="4">
        <v>72</v>
      </c>
      <c r="E110" s="4">
        <v>48</v>
      </c>
      <c r="F110" s="6"/>
    </row>
    <row r="111" ht="15.95" customHeight="1" spans="1:6">
      <c r="A111" s="4">
        <v>107</v>
      </c>
      <c r="B111" s="4" t="s">
        <v>19</v>
      </c>
      <c r="C111" s="4" t="str">
        <f>"21002010414"</f>
        <v>21002010414</v>
      </c>
      <c r="D111" s="4">
        <v>72</v>
      </c>
      <c r="E111" s="4">
        <v>48</v>
      </c>
      <c r="F111" s="6"/>
    </row>
    <row r="112" ht="15.95" customHeight="1" spans="1:6">
      <c r="A112" s="4">
        <v>108</v>
      </c>
      <c r="B112" s="4" t="s">
        <v>19</v>
      </c>
      <c r="C112" s="4" t="str">
        <f>"21002010503"</f>
        <v>21002010503</v>
      </c>
      <c r="D112" s="4">
        <v>69</v>
      </c>
      <c r="E112" s="4">
        <v>50</v>
      </c>
      <c r="F112" s="6"/>
    </row>
    <row r="113" ht="15.95" customHeight="1" spans="1:6">
      <c r="A113" s="4">
        <v>109</v>
      </c>
      <c r="B113" s="4" t="s">
        <v>19</v>
      </c>
      <c r="C113" s="4" t="str">
        <f>"21002010128"</f>
        <v>21002010128</v>
      </c>
      <c r="D113" s="4">
        <v>68</v>
      </c>
      <c r="E113" s="4">
        <v>51</v>
      </c>
      <c r="F113" s="6"/>
    </row>
    <row r="114" ht="15.95" customHeight="1" spans="1:6">
      <c r="A114" s="4">
        <v>110</v>
      </c>
      <c r="B114" s="4" t="s">
        <v>19</v>
      </c>
      <c r="C114" s="4" t="str">
        <f>"21002010419"</f>
        <v>21002010419</v>
      </c>
      <c r="D114" s="4">
        <v>68</v>
      </c>
      <c r="E114" s="4">
        <v>51</v>
      </c>
      <c r="F114" s="6"/>
    </row>
    <row r="115" ht="15.95" customHeight="1" spans="1:6">
      <c r="A115" s="4">
        <v>111</v>
      </c>
      <c r="B115" s="4" t="s">
        <v>19</v>
      </c>
      <c r="C115" s="4" t="str">
        <f>"21002010408"</f>
        <v>21002010408</v>
      </c>
      <c r="D115" s="4">
        <v>67</v>
      </c>
      <c r="E115" s="4">
        <v>53</v>
      </c>
      <c r="F115" s="6"/>
    </row>
    <row r="116" ht="15.95" customHeight="1" spans="1:6">
      <c r="A116" s="4">
        <v>112</v>
      </c>
      <c r="B116" s="4" t="s">
        <v>19</v>
      </c>
      <c r="C116" s="4" t="str">
        <f>"21002010305"</f>
        <v>21002010305</v>
      </c>
      <c r="D116" s="4">
        <v>65</v>
      </c>
      <c r="E116" s="4">
        <v>54</v>
      </c>
      <c r="F116" s="6"/>
    </row>
    <row r="117" ht="15.95" customHeight="1" spans="1:6">
      <c r="A117" s="4">
        <v>113</v>
      </c>
      <c r="B117" s="4" t="s">
        <v>19</v>
      </c>
      <c r="C117" s="4" t="str">
        <f>"21002010310"</f>
        <v>21002010310</v>
      </c>
      <c r="D117" s="4">
        <v>65</v>
      </c>
      <c r="E117" s="4">
        <v>54</v>
      </c>
      <c r="F117" s="6"/>
    </row>
    <row r="118" ht="15.95" customHeight="1" spans="1:6">
      <c r="A118" s="4">
        <v>114</v>
      </c>
      <c r="B118" s="4" t="s">
        <v>19</v>
      </c>
      <c r="C118" s="4" t="str">
        <f>"21002010602"</f>
        <v>21002010602</v>
      </c>
      <c r="D118" s="4">
        <v>65</v>
      </c>
      <c r="E118" s="4">
        <v>54</v>
      </c>
      <c r="F118" s="6"/>
    </row>
    <row r="119" ht="15.95" customHeight="1" spans="1:6">
      <c r="A119" s="4">
        <v>115</v>
      </c>
      <c r="B119" s="4" t="s">
        <v>19</v>
      </c>
      <c r="C119" s="4" t="str">
        <f>"21002010616"</f>
        <v>21002010616</v>
      </c>
      <c r="D119" s="4">
        <v>65</v>
      </c>
      <c r="E119" s="4">
        <v>54</v>
      </c>
      <c r="F119" s="6"/>
    </row>
    <row r="120" ht="15.95" customHeight="1" spans="1:6">
      <c r="A120" s="4">
        <v>116</v>
      </c>
      <c r="B120" s="4" t="s">
        <v>19</v>
      </c>
      <c r="C120" s="4" t="str">
        <f>"21002010103"</f>
        <v>21002010103</v>
      </c>
      <c r="D120" s="4">
        <v>64</v>
      </c>
      <c r="E120" s="4">
        <v>58</v>
      </c>
      <c r="F120" s="6"/>
    </row>
    <row r="121" ht="15.95" customHeight="1" spans="1:6">
      <c r="A121" s="4">
        <v>117</v>
      </c>
      <c r="B121" s="4" t="s">
        <v>19</v>
      </c>
      <c r="C121" s="4" t="str">
        <f>"21002010210"</f>
        <v>21002010210</v>
      </c>
      <c r="D121" s="4">
        <v>63</v>
      </c>
      <c r="E121" s="4">
        <v>59</v>
      </c>
      <c r="F121" s="6"/>
    </row>
    <row r="122" ht="15.95" customHeight="1" spans="1:6">
      <c r="A122" s="4">
        <v>118</v>
      </c>
      <c r="B122" s="4" t="s">
        <v>19</v>
      </c>
      <c r="C122" s="4" t="str">
        <f>"21002010125"</f>
        <v>21002010125</v>
      </c>
      <c r="D122" s="4">
        <v>60</v>
      </c>
      <c r="E122" s="4">
        <v>60</v>
      </c>
      <c r="F122" s="6"/>
    </row>
    <row r="123" ht="15.95" customHeight="1" spans="1:6">
      <c r="A123" s="4">
        <v>119</v>
      </c>
      <c r="B123" s="4" t="s">
        <v>19</v>
      </c>
      <c r="C123" s="4" t="str">
        <f>"21002010109"</f>
        <v>21002010109</v>
      </c>
      <c r="D123" s="4" t="s">
        <v>11</v>
      </c>
      <c r="E123" s="4">
        <v>61</v>
      </c>
      <c r="F123" s="6"/>
    </row>
    <row r="124" ht="15.95" customHeight="1" spans="1:6">
      <c r="A124" s="4">
        <v>120</v>
      </c>
      <c r="B124" s="4" t="s">
        <v>19</v>
      </c>
      <c r="C124" s="4" t="str">
        <f>"21002010205"</f>
        <v>21002010205</v>
      </c>
      <c r="D124" s="4" t="s">
        <v>11</v>
      </c>
      <c r="E124" s="4">
        <v>61</v>
      </c>
      <c r="F124" s="6"/>
    </row>
    <row r="125" ht="15.95" customHeight="1" spans="1:6">
      <c r="A125" s="4">
        <v>121</v>
      </c>
      <c r="B125" s="4" t="s">
        <v>19</v>
      </c>
      <c r="C125" s="4" t="str">
        <f>"21002010213"</f>
        <v>21002010213</v>
      </c>
      <c r="D125" s="4" t="s">
        <v>11</v>
      </c>
      <c r="E125" s="4">
        <v>61</v>
      </c>
      <c r="F125" s="6"/>
    </row>
    <row r="126" ht="15.95" customHeight="1" spans="1:6">
      <c r="A126" s="4">
        <v>122</v>
      </c>
      <c r="B126" s="4" t="s">
        <v>19</v>
      </c>
      <c r="C126" s="4" t="str">
        <f>"21002010301"</f>
        <v>21002010301</v>
      </c>
      <c r="D126" s="4" t="s">
        <v>11</v>
      </c>
      <c r="E126" s="4">
        <v>61</v>
      </c>
      <c r="F126" s="6"/>
    </row>
    <row r="127" ht="15.95" customHeight="1" spans="1:6">
      <c r="A127" s="4">
        <v>123</v>
      </c>
      <c r="B127" s="4" t="s">
        <v>19</v>
      </c>
      <c r="C127" s="4" t="str">
        <f>"21002010603"</f>
        <v>21002010603</v>
      </c>
      <c r="D127" s="4" t="s">
        <v>11</v>
      </c>
      <c r="E127" s="4">
        <v>61</v>
      </c>
      <c r="F127" s="6"/>
    </row>
    <row r="128" ht="15.95" customHeight="1" spans="1:6">
      <c r="A128" s="4">
        <v>124</v>
      </c>
      <c r="B128" s="4" t="s">
        <v>19</v>
      </c>
      <c r="C128" s="4" t="str">
        <f>"21002010611"</f>
        <v>21002010611</v>
      </c>
      <c r="D128" s="4" t="s">
        <v>11</v>
      </c>
      <c r="E128" s="4">
        <v>61</v>
      </c>
      <c r="F128" s="6"/>
    </row>
    <row r="129" ht="15.95" customHeight="1" spans="1:6">
      <c r="A129" s="4">
        <v>125</v>
      </c>
      <c r="B129" s="4" t="s">
        <v>19</v>
      </c>
      <c r="C129" s="4" t="str">
        <f>"21002010620"</f>
        <v>21002010620</v>
      </c>
      <c r="D129" s="4" t="s">
        <v>11</v>
      </c>
      <c r="E129" s="4">
        <v>61</v>
      </c>
      <c r="F129" s="6"/>
    </row>
    <row r="130" ht="15.95" customHeight="1" spans="1:6">
      <c r="A130" s="4">
        <v>126</v>
      </c>
      <c r="B130" s="4" t="s">
        <v>20</v>
      </c>
      <c r="C130" s="4" t="str">
        <f>"21002011302"</f>
        <v>21002011302</v>
      </c>
      <c r="D130" s="4">
        <v>82</v>
      </c>
      <c r="E130" s="4">
        <v>1</v>
      </c>
      <c r="F130" s="6" t="s">
        <v>10</v>
      </c>
    </row>
    <row r="131" ht="15.95" customHeight="1" spans="1:6">
      <c r="A131" s="4">
        <v>127</v>
      </c>
      <c r="B131" s="4" t="s">
        <v>20</v>
      </c>
      <c r="C131" s="4" t="str">
        <f>"21002011303"</f>
        <v>21002011303</v>
      </c>
      <c r="D131" s="4">
        <v>80</v>
      </c>
      <c r="E131" s="4">
        <v>2</v>
      </c>
      <c r="F131" s="6" t="s">
        <v>10</v>
      </c>
    </row>
    <row r="132" ht="15.95" customHeight="1" spans="1:6">
      <c r="A132" s="4">
        <v>128</v>
      </c>
      <c r="B132" s="4" t="s">
        <v>20</v>
      </c>
      <c r="C132" s="4" t="str">
        <f>"21002011307"</f>
        <v>21002011307</v>
      </c>
      <c r="D132" s="4">
        <v>79</v>
      </c>
      <c r="E132" s="4">
        <v>3</v>
      </c>
      <c r="F132" s="6" t="s">
        <v>10</v>
      </c>
    </row>
    <row r="133" ht="15.95" customHeight="1" spans="1:6">
      <c r="A133" s="4">
        <v>129</v>
      </c>
      <c r="B133" s="4" t="s">
        <v>20</v>
      </c>
      <c r="C133" s="4" t="str">
        <f>"21002011309"</f>
        <v>21002011309</v>
      </c>
      <c r="D133" s="4">
        <v>76</v>
      </c>
      <c r="E133" s="4">
        <v>4</v>
      </c>
      <c r="F133" s="6"/>
    </row>
    <row r="134" ht="15.95" customHeight="1" spans="1:6">
      <c r="A134" s="4">
        <v>130</v>
      </c>
      <c r="B134" s="4" t="s">
        <v>20</v>
      </c>
      <c r="C134" s="4" t="str">
        <f>"21002011310"</f>
        <v>21002011310</v>
      </c>
      <c r="D134" s="4">
        <v>64</v>
      </c>
      <c r="E134" s="4">
        <v>5</v>
      </c>
      <c r="F134" s="6"/>
    </row>
    <row r="135" ht="15.95" customHeight="1" spans="1:6">
      <c r="A135" s="4">
        <v>131</v>
      </c>
      <c r="B135" s="4" t="s">
        <v>20</v>
      </c>
      <c r="C135" s="4" t="str">
        <f>"21002011313"</f>
        <v>21002011313</v>
      </c>
      <c r="D135" s="4">
        <v>61</v>
      </c>
      <c r="E135" s="4">
        <v>6</v>
      </c>
      <c r="F135" s="6"/>
    </row>
    <row r="136" ht="15.95" customHeight="1" spans="1:6">
      <c r="A136" s="4">
        <v>132</v>
      </c>
      <c r="B136" s="4" t="s">
        <v>20</v>
      </c>
      <c r="C136" s="4" t="str">
        <f>"21002011308"</f>
        <v>21002011308</v>
      </c>
      <c r="D136" s="4">
        <v>56</v>
      </c>
      <c r="E136" s="4">
        <v>7</v>
      </c>
      <c r="F136" s="6"/>
    </row>
    <row r="137" ht="15.95" customHeight="1" spans="1:6">
      <c r="A137" s="4">
        <v>133</v>
      </c>
      <c r="B137" s="4" t="s">
        <v>20</v>
      </c>
      <c r="C137" s="4" t="str">
        <f>"21002011315"</f>
        <v>21002011315</v>
      </c>
      <c r="D137" s="4">
        <v>52</v>
      </c>
      <c r="E137" s="4">
        <v>8</v>
      </c>
      <c r="F137" s="6"/>
    </row>
    <row r="138" ht="15.95" customHeight="1" spans="1:6">
      <c r="A138" s="4">
        <v>134</v>
      </c>
      <c r="B138" s="4" t="s">
        <v>20</v>
      </c>
      <c r="C138" s="4" t="str">
        <f>"21002011312"</f>
        <v>21002011312</v>
      </c>
      <c r="D138" s="4">
        <v>51</v>
      </c>
      <c r="E138" s="4">
        <v>9</v>
      </c>
      <c r="F138" s="6"/>
    </row>
    <row r="139" ht="15.95" customHeight="1" spans="1:6">
      <c r="A139" s="4">
        <v>135</v>
      </c>
      <c r="B139" s="4" t="s">
        <v>20</v>
      </c>
      <c r="C139" s="4" t="str">
        <f>"21002011305"</f>
        <v>21002011305</v>
      </c>
      <c r="D139" s="4" t="s">
        <v>11</v>
      </c>
      <c r="E139" s="4">
        <v>10</v>
      </c>
      <c r="F139" s="6"/>
    </row>
    <row r="140" ht="15.95" customHeight="1" spans="1:6">
      <c r="A140" s="4">
        <v>136</v>
      </c>
      <c r="B140" s="4" t="s">
        <v>21</v>
      </c>
      <c r="C140" s="4" t="str">
        <f>"21002010314"</f>
        <v>21002010314</v>
      </c>
      <c r="D140" s="4">
        <v>95</v>
      </c>
      <c r="E140" s="4">
        <v>1</v>
      </c>
      <c r="F140" s="6" t="s">
        <v>10</v>
      </c>
    </row>
    <row r="141" ht="15.95" customHeight="1" spans="1:6">
      <c r="A141" s="4">
        <v>137</v>
      </c>
      <c r="B141" s="4" t="s">
        <v>21</v>
      </c>
      <c r="C141" s="4" t="str">
        <f>"21002010430"</f>
        <v>21002010430</v>
      </c>
      <c r="D141" s="4">
        <v>94</v>
      </c>
      <c r="E141" s="4">
        <v>2</v>
      </c>
      <c r="F141" s="6" t="s">
        <v>10</v>
      </c>
    </row>
    <row r="142" ht="15.95" customHeight="1" spans="1:6">
      <c r="A142" s="4">
        <v>138</v>
      </c>
      <c r="B142" s="4" t="s">
        <v>21</v>
      </c>
      <c r="C142" s="4" t="str">
        <f>"21002010212"</f>
        <v>21002010212</v>
      </c>
      <c r="D142" s="4">
        <v>93</v>
      </c>
      <c r="E142" s="4">
        <v>3</v>
      </c>
      <c r="F142" s="6" t="s">
        <v>10</v>
      </c>
    </row>
    <row r="143" ht="15.95" customHeight="1" spans="1:6">
      <c r="A143" s="4">
        <v>139</v>
      </c>
      <c r="B143" s="4" t="s">
        <v>21</v>
      </c>
      <c r="C143" s="4" t="str">
        <f>"21002010530"</f>
        <v>21002010530</v>
      </c>
      <c r="D143" s="4">
        <v>93</v>
      </c>
      <c r="E143" s="4">
        <v>3</v>
      </c>
      <c r="F143" s="6" t="s">
        <v>10</v>
      </c>
    </row>
    <row r="144" ht="15.95" customHeight="1" spans="1:6">
      <c r="A144" s="4">
        <v>140</v>
      </c>
      <c r="B144" s="4" t="s">
        <v>21</v>
      </c>
      <c r="C144" s="4" t="str">
        <f>"21002010110"</f>
        <v>21002010110</v>
      </c>
      <c r="D144" s="4">
        <v>92</v>
      </c>
      <c r="E144" s="4">
        <v>5</v>
      </c>
      <c r="F144" s="6" t="s">
        <v>10</v>
      </c>
    </row>
    <row r="145" ht="15.95" customHeight="1" spans="1:6">
      <c r="A145" s="4">
        <v>141</v>
      </c>
      <c r="B145" s="4" t="s">
        <v>21</v>
      </c>
      <c r="C145" s="4" t="str">
        <f>"21002010622"</f>
        <v>21002010622</v>
      </c>
      <c r="D145" s="4">
        <v>92</v>
      </c>
      <c r="E145" s="4">
        <v>5</v>
      </c>
      <c r="F145" s="6" t="s">
        <v>10</v>
      </c>
    </row>
    <row r="146" ht="15.95" customHeight="1" spans="1:6">
      <c r="A146" s="4">
        <v>142</v>
      </c>
      <c r="B146" s="4" t="s">
        <v>21</v>
      </c>
      <c r="C146" s="4" t="str">
        <f>"21002010505"</f>
        <v>21002010505</v>
      </c>
      <c r="D146" s="4">
        <v>91</v>
      </c>
      <c r="E146" s="4">
        <v>7</v>
      </c>
      <c r="F146" s="6" t="s">
        <v>10</v>
      </c>
    </row>
    <row r="147" ht="15.95" customHeight="1" spans="1:6">
      <c r="A147" s="4">
        <v>143</v>
      </c>
      <c r="B147" s="4" t="s">
        <v>21</v>
      </c>
      <c r="C147" s="4" t="str">
        <f>"21002010610"</f>
        <v>21002010610</v>
      </c>
      <c r="D147" s="4">
        <v>91</v>
      </c>
      <c r="E147" s="4">
        <v>7</v>
      </c>
      <c r="F147" s="6" t="s">
        <v>10</v>
      </c>
    </row>
    <row r="148" ht="15.95" customHeight="1" spans="1:6">
      <c r="A148" s="4">
        <v>144</v>
      </c>
      <c r="B148" s="4" t="s">
        <v>21</v>
      </c>
      <c r="C148" s="4" t="str">
        <f>"21002010111"</f>
        <v>21002010111</v>
      </c>
      <c r="D148" s="4">
        <v>88</v>
      </c>
      <c r="E148" s="4">
        <v>9</v>
      </c>
      <c r="F148" s="6" t="s">
        <v>10</v>
      </c>
    </row>
    <row r="149" ht="15.95" customHeight="1" spans="1:6">
      <c r="A149" s="4">
        <v>145</v>
      </c>
      <c r="B149" s="4" t="s">
        <v>21</v>
      </c>
      <c r="C149" s="4" t="str">
        <f>"21002010208"</f>
        <v>21002010208</v>
      </c>
      <c r="D149" s="4">
        <v>86</v>
      </c>
      <c r="E149" s="4">
        <v>10</v>
      </c>
      <c r="F149" s="6" t="s">
        <v>10</v>
      </c>
    </row>
    <row r="150" ht="15.95" customHeight="1" spans="1:6">
      <c r="A150" s="4">
        <v>146</v>
      </c>
      <c r="B150" s="4" t="s">
        <v>21</v>
      </c>
      <c r="C150" s="4" t="str">
        <f>"21002010407"</f>
        <v>21002010407</v>
      </c>
      <c r="D150" s="4">
        <v>83</v>
      </c>
      <c r="E150" s="4">
        <v>11</v>
      </c>
      <c r="F150" s="6" t="s">
        <v>10</v>
      </c>
    </row>
    <row r="151" ht="15.95" customHeight="1" spans="1:6">
      <c r="A151" s="4">
        <v>147</v>
      </c>
      <c r="B151" s="4" t="s">
        <v>21</v>
      </c>
      <c r="C151" s="4" t="str">
        <f>"21002010508"</f>
        <v>21002010508</v>
      </c>
      <c r="D151" s="4">
        <v>81</v>
      </c>
      <c r="E151" s="4">
        <v>12</v>
      </c>
      <c r="F151" s="6" t="s">
        <v>10</v>
      </c>
    </row>
    <row r="152" ht="15.95" customHeight="1" spans="1:6">
      <c r="A152" s="4">
        <v>148</v>
      </c>
      <c r="B152" s="4" t="s">
        <v>21</v>
      </c>
      <c r="C152" s="4" t="str">
        <f>"21002010629"</f>
        <v>21002010629</v>
      </c>
      <c r="D152" s="4">
        <v>81</v>
      </c>
      <c r="E152" s="4">
        <v>12</v>
      </c>
      <c r="F152" s="6" t="s">
        <v>10</v>
      </c>
    </row>
    <row r="153" ht="15.95" customHeight="1" spans="1:6">
      <c r="A153" s="4">
        <v>149</v>
      </c>
      <c r="B153" s="4" t="s">
        <v>21</v>
      </c>
      <c r="C153" s="4" t="str">
        <f>"21002011209"</f>
        <v>21002011209</v>
      </c>
      <c r="D153" s="4">
        <v>79</v>
      </c>
      <c r="E153" s="4">
        <v>14</v>
      </c>
      <c r="F153" s="6"/>
    </row>
    <row r="154" ht="15.95" customHeight="1" spans="1:6">
      <c r="A154" s="4">
        <v>150</v>
      </c>
      <c r="B154" s="4" t="s">
        <v>21</v>
      </c>
      <c r="C154" s="4" t="str">
        <f>"21002010204"</f>
        <v>21002010204</v>
      </c>
      <c r="D154" s="4">
        <v>78</v>
      </c>
      <c r="E154" s="4">
        <v>15</v>
      </c>
      <c r="F154" s="6"/>
    </row>
    <row r="155" ht="15.95" customHeight="1" spans="1:6">
      <c r="A155" s="4">
        <v>151</v>
      </c>
      <c r="B155" s="4" t="s">
        <v>21</v>
      </c>
      <c r="C155" s="4" t="str">
        <f>"21002010319"</f>
        <v>21002010319</v>
      </c>
      <c r="D155" s="4">
        <v>77</v>
      </c>
      <c r="E155" s="4">
        <v>16</v>
      </c>
      <c r="F155" s="6"/>
    </row>
    <row r="156" ht="15.95" customHeight="1" spans="1:6">
      <c r="A156" s="4">
        <v>152</v>
      </c>
      <c r="B156" s="4" t="s">
        <v>21</v>
      </c>
      <c r="C156" s="4" t="str">
        <f>"21002010401"</f>
        <v>21002010401</v>
      </c>
      <c r="D156" s="4">
        <v>77</v>
      </c>
      <c r="E156" s="4">
        <v>16</v>
      </c>
      <c r="F156" s="6"/>
    </row>
    <row r="157" ht="15.95" customHeight="1" spans="1:6">
      <c r="A157" s="4">
        <v>153</v>
      </c>
      <c r="B157" s="4" t="s">
        <v>21</v>
      </c>
      <c r="C157" s="4" t="str">
        <f>"21002010328"</f>
        <v>21002010328</v>
      </c>
      <c r="D157" s="4">
        <v>76</v>
      </c>
      <c r="E157" s="4">
        <v>18</v>
      </c>
      <c r="F157" s="6"/>
    </row>
    <row r="158" ht="15.95" customHeight="1" spans="1:6">
      <c r="A158" s="4">
        <v>154</v>
      </c>
      <c r="B158" s="4" t="s">
        <v>21</v>
      </c>
      <c r="C158" s="4" t="str">
        <f>"21002010216"</f>
        <v>21002010216</v>
      </c>
      <c r="D158" s="4">
        <v>73</v>
      </c>
      <c r="E158" s="4">
        <v>19</v>
      </c>
      <c r="F158" s="6"/>
    </row>
    <row r="159" ht="15.95" customHeight="1" spans="1:6">
      <c r="A159" s="4">
        <v>155</v>
      </c>
      <c r="B159" s="4" t="s">
        <v>21</v>
      </c>
      <c r="C159" s="4" t="str">
        <f>"21002010229"</f>
        <v>21002010229</v>
      </c>
      <c r="D159" s="4">
        <v>73</v>
      </c>
      <c r="E159" s="4">
        <v>19</v>
      </c>
      <c r="F159" s="6"/>
    </row>
    <row r="160" ht="15.95" customHeight="1" spans="1:6">
      <c r="A160" s="4">
        <v>156</v>
      </c>
      <c r="B160" s="4" t="s">
        <v>21</v>
      </c>
      <c r="C160" s="4" t="str">
        <f>"21002011201"</f>
        <v>21002011201</v>
      </c>
      <c r="D160" s="4">
        <v>73</v>
      </c>
      <c r="E160" s="4">
        <v>19</v>
      </c>
      <c r="F160" s="6"/>
    </row>
    <row r="161" ht="15.95" customHeight="1" spans="1:6">
      <c r="A161" s="4">
        <v>157</v>
      </c>
      <c r="B161" s="4" t="s">
        <v>21</v>
      </c>
      <c r="C161" s="4" t="str">
        <f>"21002010117"</f>
        <v>21002010117</v>
      </c>
      <c r="D161" s="4">
        <v>72</v>
      </c>
      <c r="E161" s="4">
        <v>22</v>
      </c>
      <c r="F161" s="6"/>
    </row>
    <row r="162" ht="15.95" customHeight="1" spans="1:6">
      <c r="A162" s="4">
        <v>158</v>
      </c>
      <c r="B162" s="4" t="s">
        <v>21</v>
      </c>
      <c r="C162" s="4" t="str">
        <f>"21002010524"</f>
        <v>21002010524</v>
      </c>
      <c r="D162" s="4">
        <v>72</v>
      </c>
      <c r="E162" s="4">
        <v>22</v>
      </c>
      <c r="F162" s="6"/>
    </row>
    <row r="163" ht="15.95" customHeight="1" spans="1:6">
      <c r="A163" s="4">
        <v>159</v>
      </c>
      <c r="B163" s="4" t="s">
        <v>21</v>
      </c>
      <c r="C163" s="4" t="str">
        <f>"21002010127"</f>
        <v>21002010127</v>
      </c>
      <c r="D163" s="4">
        <v>70</v>
      </c>
      <c r="E163" s="4">
        <v>24</v>
      </c>
      <c r="F163" s="6"/>
    </row>
    <row r="164" ht="15.95" customHeight="1" spans="1:6">
      <c r="A164" s="4">
        <v>160</v>
      </c>
      <c r="B164" s="4" t="s">
        <v>21</v>
      </c>
      <c r="C164" s="4" t="str">
        <f>"21002010519"</f>
        <v>21002010519</v>
      </c>
      <c r="D164" s="4">
        <v>70</v>
      </c>
      <c r="E164" s="4">
        <v>24</v>
      </c>
      <c r="F164" s="6"/>
    </row>
    <row r="165" ht="15.95" customHeight="1" spans="1:6">
      <c r="A165" s="4">
        <v>161</v>
      </c>
      <c r="B165" s="4" t="s">
        <v>21</v>
      </c>
      <c r="C165" s="4" t="str">
        <f>"21002010613"</f>
        <v>21002010613</v>
      </c>
      <c r="D165" s="4">
        <v>69</v>
      </c>
      <c r="E165" s="4">
        <v>26</v>
      </c>
      <c r="F165" s="6"/>
    </row>
    <row r="166" ht="15.95" customHeight="1" spans="1:6">
      <c r="A166" s="4">
        <v>162</v>
      </c>
      <c r="B166" s="4" t="s">
        <v>21</v>
      </c>
      <c r="C166" s="4" t="str">
        <f>"21002010317"</f>
        <v>21002010317</v>
      </c>
      <c r="D166" s="4">
        <v>68</v>
      </c>
      <c r="E166" s="4">
        <v>27</v>
      </c>
      <c r="F166" s="6"/>
    </row>
    <row r="167" ht="15.95" customHeight="1" spans="1:6">
      <c r="A167" s="4">
        <v>163</v>
      </c>
      <c r="B167" s="4" t="s">
        <v>21</v>
      </c>
      <c r="C167" s="4" t="str">
        <f>"21002010118"</f>
        <v>21002010118</v>
      </c>
      <c r="D167" s="4">
        <v>67</v>
      </c>
      <c r="E167" s="4">
        <v>28</v>
      </c>
      <c r="F167" s="6"/>
    </row>
    <row r="168" ht="15.95" customHeight="1" spans="1:6">
      <c r="A168" s="4">
        <v>164</v>
      </c>
      <c r="B168" s="4" t="s">
        <v>21</v>
      </c>
      <c r="C168" s="4" t="str">
        <f>"21002010326"</f>
        <v>21002010326</v>
      </c>
      <c r="D168" s="4">
        <v>67</v>
      </c>
      <c r="E168" s="4">
        <v>28</v>
      </c>
      <c r="F168" s="6"/>
    </row>
    <row r="169" ht="15.95" customHeight="1" spans="1:6">
      <c r="A169" s="4">
        <v>165</v>
      </c>
      <c r="B169" s="4" t="s">
        <v>21</v>
      </c>
      <c r="C169" s="4" t="str">
        <f>"21002010412"</f>
        <v>21002010412</v>
      </c>
      <c r="D169" s="4">
        <v>67</v>
      </c>
      <c r="E169" s="4">
        <v>28</v>
      </c>
      <c r="F169" s="6"/>
    </row>
    <row r="170" ht="15.95" customHeight="1" spans="1:6">
      <c r="A170" s="4">
        <v>166</v>
      </c>
      <c r="B170" s="4" t="s">
        <v>21</v>
      </c>
      <c r="C170" s="4" t="str">
        <f>"21002010529"</f>
        <v>21002010529</v>
      </c>
      <c r="D170" s="4">
        <v>67</v>
      </c>
      <c r="E170" s="4">
        <v>28</v>
      </c>
      <c r="F170" s="6"/>
    </row>
    <row r="171" ht="15.95" customHeight="1" spans="1:6">
      <c r="A171" s="4">
        <v>167</v>
      </c>
      <c r="B171" s="4" t="s">
        <v>21</v>
      </c>
      <c r="C171" s="4" t="str">
        <f>"21002010428"</f>
        <v>21002010428</v>
      </c>
      <c r="D171" s="4">
        <v>66</v>
      </c>
      <c r="E171" s="4">
        <v>32</v>
      </c>
      <c r="F171" s="6"/>
    </row>
    <row r="172" ht="15.95" customHeight="1" spans="1:6">
      <c r="A172" s="4">
        <v>168</v>
      </c>
      <c r="B172" s="4" t="s">
        <v>21</v>
      </c>
      <c r="C172" s="4" t="str">
        <f>"21002010415"</f>
        <v>21002010415</v>
      </c>
      <c r="D172" s="4">
        <v>65</v>
      </c>
      <c r="E172" s="4">
        <v>33</v>
      </c>
      <c r="F172" s="6"/>
    </row>
    <row r="173" ht="15.95" customHeight="1" spans="1:6">
      <c r="A173" s="4">
        <v>169</v>
      </c>
      <c r="B173" s="4" t="s">
        <v>21</v>
      </c>
      <c r="C173" s="4" t="str">
        <f>"21002010426"</f>
        <v>21002010426</v>
      </c>
      <c r="D173" s="4">
        <v>63</v>
      </c>
      <c r="E173" s="4">
        <v>34</v>
      </c>
      <c r="F173" s="6"/>
    </row>
    <row r="174" ht="15.95" customHeight="1" spans="1:6">
      <c r="A174" s="4">
        <v>170</v>
      </c>
      <c r="B174" s="4" t="s">
        <v>21</v>
      </c>
      <c r="C174" s="4" t="str">
        <f>"21002010511"</f>
        <v>21002010511</v>
      </c>
      <c r="D174" s="4">
        <v>63</v>
      </c>
      <c r="E174" s="4">
        <v>34</v>
      </c>
      <c r="F174" s="6"/>
    </row>
    <row r="175" ht="15.95" customHeight="1" spans="1:6">
      <c r="A175" s="4">
        <v>171</v>
      </c>
      <c r="B175" s="4" t="s">
        <v>21</v>
      </c>
      <c r="C175" s="4" t="str">
        <f>"21002010418"</f>
        <v>21002010418</v>
      </c>
      <c r="D175" s="4">
        <v>62</v>
      </c>
      <c r="E175" s="4">
        <v>36</v>
      </c>
      <c r="F175" s="6"/>
    </row>
    <row r="176" ht="15.95" customHeight="1" spans="1:6">
      <c r="A176" s="4">
        <v>172</v>
      </c>
      <c r="B176" s="4" t="s">
        <v>21</v>
      </c>
      <c r="C176" s="4" t="str">
        <f>"21002010506"</f>
        <v>21002010506</v>
      </c>
      <c r="D176" s="4">
        <v>62</v>
      </c>
      <c r="E176" s="4">
        <v>36</v>
      </c>
      <c r="F176" s="6"/>
    </row>
    <row r="177" ht="15.95" customHeight="1" spans="1:6">
      <c r="A177" s="4">
        <v>173</v>
      </c>
      <c r="B177" s="4" t="s">
        <v>21</v>
      </c>
      <c r="C177" s="4" t="str">
        <f>"21002010512"</f>
        <v>21002010512</v>
      </c>
      <c r="D177" s="4">
        <v>62</v>
      </c>
      <c r="E177" s="4">
        <v>36</v>
      </c>
      <c r="F177" s="6"/>
    </row>
    <row r="178" ht="15.95" customHeight="1" spans="1:6">
      <c r="A178" s="4">
        <v>174</v>
      </c>
      <c r="B178" s="4" t="s">
        <v>21</v>
      </c>
      <c r="C178" s="4" t="str">
        <f>"21002010124"</f>
        <v>21002010124</v>
      </c>
      <c r="D178" s="4">
        <v>61</v>
      </c>
      <c r="E178" s="4">
        <v>39</v>
      </c>
      <c r="F178" s="6"/>
    </row>
    <row r="179" ht="15.95" customHeight="1" spans="1:6">
      <c r="A179" s="4">
        <v>175</v>
      </c>
      <c r="B179" s="4" t="s">
        <v>21</v>
      </c>
      <c r="C179" s="4" t="str">
        <f>"21002010224"</f>
        <v>21002010224</v>
      </c>
      <c r="D179" s="4">
        <v>61</v>
      </c>
      <c r="E179" s="4">
        <v>39</v>
      </c>
      <c r="F179" s="6"/>
    </row>
    <row r="180" ht="15.95" customHeight="1" spans="1:6">
      <c r="A180" s="4">
        <v>176</v>
      </c>
      <c r="B180" s="4" t="s">
        <v>21</v>
      </c>
      <c r="C180" s="4" t="str">
        <f>"21002010403"</f>
        <v>21002010403</v>
      </c>
      <c r="D180" s="4">
        <v>61</v>
      </c>
      <c r="E180" s="4">
        <v>39</v>
      </c>
      <c r="F180" s="6"/>
    </row>
    <row r="181" ht="15.95" customHeight="1" spans="1:6">
      <c r="A181" s="4">
        <v>177</v>
      </c>
      <c r="B181" s="4" t="s">
        <v>21</v>
      </c>
      <c r="C181" s="4" t="str">
        <f>"21002010211"</f>
        <v>21002010211</v>
      </c>
      <c r="D181" s="4">
        <v>58</v>
      </c>
      <c r="E181" s="4">
        <v>42</v>
      </c>
      <c r="F181" s="6"/>
    </row>
    <row r="182" ht="15.95" customHeight="1" spans="1:6">
      <c r="A182" s="4">
        <v>178</v>
      </c>
      <c r="B182" s="4" t="s">
        <v>21</v>
      </c>
      <c r="C182" s="4" t="str">
        <f>"21002010427"</f>
        <v>21002010427</v>
      </c>
      <c r="D182" s="4">
        <v>58</v>
      </c>
      <c r="E182" s="4">
        <v>42</v>
      </c>
      <c r="F182" s="6"/>
    </row>
    <row r="183" ht="15.95" customHeight="1" spans="1:6">
      <c r="A183" s="4">
        <v>179</v>
      </c>
      <c r="B183" s="4" t="s">
        <v>21</v>
      </c>
      <c r="C183" s="4" t="str">
        <f>"21002010502"</f>
        <v>21002010502</v>
      </c>
      <c r="D183" s="4">
        <v>58</v>
      </c>
      <c r="E183" s="4">
        <v>42</v>
      </c>
      <c r="F183" s="6"/>
    </row>
    <row r="184" ht="15.95" customHeight="1" spans="1:6">
      <c r="A184" s="4">
        <v>180</v>
      </c>
      <c r="B184" s="4" t="s">
        <v>21</v>
      </c>
      <c r="C184" s="4" t="str">
        <f>"21002010108"</f>
        <v>21002010108</v>
      </c>
      <c r="D184" s="4">
        <v>57</v>
      </c>
      <c r="E184" s="4">
        <v>45</v>
      </c>
      <c r="F184" s="6"/>
    </row>
    <row r="185" ht="15.95" customHeight="1" spans="1:6">
      <c r="A185" s="4">
        <v>181</v>
      </c>
      <c r="B185" s="4" t="s">
        <v>21</v>
      </c>
      <c r="C185" s="4" t="str">
        <f>"21002010121"</f>
        <v>21002010121</v>
      </c>
      <c r="D185" s="4">
        <v>56</v>
      </c>
      <c r="E185" s="4">
        <v>46</v>
      </c>
      <c r="F185" s="6"/>
    </row>
    <row r="186" ht="15.95" customHeight="1" spans="1:6">
      <c r="A186" s="4">
        <v>182</v>
      </c>
      <c r="B186" s="4" t="s">
        <v>21</v>
      </c>
      <c r="C186" s="4" t="str">
        <f>"21002010201"</f>
        <v>21002010201</v>
      </c>
      <c r="D186" s="4">
        <v>54</v>
      </c>
      <c r="E186" s="4">
        <v>47</v>
      </c>
      <c r="F186" s="6"/>
    </row>
    <row r="187" ht="15.95" customHeight="1" spans="1:6">
      <c r="A187" s="4">
        <v>183</v>
      </c>
      <c r="B187" s="4" t="s">
        <v>21</v>
      </c>
      <c r="C187" s="4" t="str">
        <f>"21002010607"</f>
        <v>21002010607</v>
      </c>
      <c r="D187" s="4">
        <v>53</v>
      </c>
      <c r="E187" s="4">
        <v>48</v>
      </c>
      <c r="F187" s="6"/>
    </row>
    <row r="188" ht="15.95" customHeight="1" spans="1:6">
      <c r="A188" s="4">
        <v>184</v>
      </c>
      <c r="B188" s="4" t="s">
        <v>21</v>
      </c>
      <c r="C188" s="4" t="str">
        <f>"21002010106"</f>
        <v>21002010106</v>
      </c>
      <c r="D188" s="4">
        <v>47</v>
      </c>
      <c r="E188" s="4">
        <v>49</v>
      </c>
      <c r="F188" s="6"/>
    </row>
    <row r="189" ht="15.95" customHeight="1" spans="1:6">
      <c r="A189" s="4">
        <v>185</v>
      </c>
      <c r="B189" s="4" t="s">
        <v>21</v>
      </c>
      <c r="C189" s="4" t="str">
        <f>"21002010116"</f>
        <v>21002010116</v>
      </c>
      <c r="D189" s="4" t="s">
        <v>11</v>
      </c>
      <c r="E189" s="4">
        <v>50</v>
      </c>
      <c r="F189" s="6"/>
    </row>
    <row r="190" ht="15.95" customHeight="1" spans="1:6">
      <c r="A190" s="4">
        <v>186</v>
      </c>
      <c r="B190" s="4" t="s">
        <v>21</v>
      </c>
      <c r="C190" s="4" t="str">
        <f>"21002010227"</f>
        <v>21002010227</v>
      </c>
      <c r="D190" s="4" t="s">
        <v>11</v>
      </c>
      <c r="E190" s="4">
        <v>50</v>
      </c>
      <c r="F190" s="6"/>
    </row>
    <row r="191" ht="15.95" customHeight="1" spans="1:6">
      <c r="A191" s="4">
        <v>187</v>
      </c>
      <c r="B191" s="4" t="s">
        <v>21</v>
      </c>
      <c r="C191" s="4" t="str">
        <f>"21002010230"</f>
        <v>21002010230</v>
      </c>
      <c r="D191" s="4" t="s">
        <v>11</v>
      </c>
      <c r="E191" s="4">
        <v>50</v>
      </c>
      <c r="F191" s="6"/>
    </row>
    <row r="192" ht="15.95" customHeight="1" spans="1:6">
      <c r="A192" s="4">
        <v>188</v>
      </c>
      <c r="B192" s="4" t="s">
        <v>21</v>
      </c>
      <c r="C192" s="4" t="str">
        <f>"21002010404"</f>
        <v>21002010404</v>
      </c>
      <c r="D192" s="4" t="s">
        <v>11</v>
      </c>
      <c r="E192" s="4">
        <v>50</v>
      </c>
      <c r="F192" s="6"/>
    </row>
    <row r="193" ht="15.95" customHeight="1" spans="1:6">
      <c r="A193" s="4">
        <v>189</v>
      </c>
      <c r="B193" s="4" t="s">
        <v>21</v>
      </c>
      <c r="C193" s="4" t="str">
        <f>"21002010411"</f>
        <v>21002010411</v>
      </c>
      <c r="D193" s="4" t="s">
        <v>11</v>
      </c>
      <c r="E193" s="4">
        <v>50</v>
      </c>
      <c r="F193" s="6"/>
    </row>
    <row r="194" ht="15.95" customHeight="1" spans="1:6">
      <c r="A194" s="4">
        <v>190</v>
      </c>
      <c r="B194" s="4" t="s">
        <v>21</v>
      </c>
      <c r="C194" s="4" t="str">
        <f>"21002010507"</f>
        <v>21002010507</v>
      </c>
      <c r="D194" s="4" t="s">
        <v>11</v>
      </c>
      <c r="E194" s="4">
        <v>50</v>
      </c>
      <c r="F194" s="6"/>
    </row>
    <row r="195" ht="15.95" customHeight="1" spans="1:6">
      <c r="A195" s="4">
        <v>191</v>
      </c>
      <c r="B195" s="4" t="s">
        <v>21</v>
      </c>
      <c r="C195" s="4" t="str">
        <f>"21002010509"</f>
        <v>21002010509</v>
      </c>
      <c r="D195" s="4" t="s">
        <v>11</v>
      </c>
      <c r="E195" s="4">
        <v>50</v>
      </c>
      <c r="F195" s="6"/>
    </row>
    <row r="196" ht="15.95" customHeight="1" spans="1:6">
      <c r="A196" s="4">
        <v>192</v>
      </c>
      <c r="B196" s="4" t="s">
        <v>21</v>
      </c>
      <c r="C196" s="4" t="str">
        <f>"21002010623"</f>
        <v>21002010623</v>
      </c>
      <c r="D196" s="4" t="s">
        <v>11</v>
      </c>
      <c r="E196" s="4">
        <v>50</v>
      </c>
      <c r="F196" s="6"/>
    </row>
    <row r="197" ht="15.95" customHeight="1" spans="1:6">
      <c r="A197" s="4">
        <v>193</v>
      </c>
      <c r="B197" s="4" t="s">
        <v>21</v>
      </c>
      <c r="C197" s="4" t="str">
        <f>"21002010628"</f>
        <v>21002010628</v>
      </c>
      <c r="D197" s="4" t="s">
        <v>11</v>
      </c>
      <c r="E197" s="4">
        <v>50</v>
      </c>
      <c r="F197" s="6"/>
    </row>
    <row r="198" ht="15.95" customHeight="1" spans="1:6">
      <c r="A198" s="4">
        <v>194</v>
      </c>
      <c r="B198" s="4" t="s">
        <v>22</v>
      </c>
      <c r="C198" s="4" t="str">
        <f>"21002011314"</f>
        <v>21002011314</v>
      </c>
      <c r="D198" s="4">
        <v>72</v>
      </c>
      <c r="E198" s="4">
        <v>1</v>
      </c>
      <c r="F198" s="6" t="s">
        <v>10</v>
      </c>
    </row>
    <row r="199" ht="15.95" customHeight="1" spans="1:6">
      <c r="A199" s="4">
        <v>195</v>
      </c>
      <c r="B199" s="4" t="s">
        <v>22</v>
      </c>
      <c r="C199" s="4" t="str">
        <f>"21002011311"</f>
        <v>21002011311</v>
      </c>
      <c r="D199" s="4">
        <v>68</v>
      </c>
      <c r="E199" s="4">
        <v>2</v>
      </c>
      <c r="F199" s="6" t="s">
        <v>10</v>
      </c>
    </row>
    <row r="200" ht="15.95" customHeight="1" spans="1:6">
      <c r="A200" s="4">
        <v>196</v>
      </c>
      <c r="B200" s="4" t="s">
        <v>22</v>
      </c>
      <c r="C200" s="4" t="str">
        <f>"21002011306"</f>
        <v>21002011306</v>
      </c>
      <c r="D200" s="4">
        <v>52</v>
      </c>
      <c r="E200" s="4">
        <v>3</v>
      </c>
      <c r="F200" s="6"/>
    </row>
    <row r="201" ht="15.95" customHeight="1" spans="1:6">
      <c r="A201" s="4">
        <v>197</v>
      </c>
      <c r="B201" s="4" t="s">
        <v>22</v>
      </c>
      <c r="C201" s="4" t="str">
        <f>"21002011301"</f>
        <v>21002011301</v>
      </c>
      <c r="D201" s="4" t="s">
        <v>11</v>
      </c>
      <c r="E201" s="4">
        <v>4</v>
      </c>
      <c r="F201" s="6"/>
    </row>
    <row r="202" ht="15.95" customHeight="1" spans="1:6">
      <c r="A202" s="4">
        <v>198</v>
      </c>
      <c r="B202" s="4" t="s">
        <v>22</v>
      </c>
      <c r="C202" s="4" t="str">
        <f>"21002011304"</f>
        <v>21002011304</v>
      </c>
      <c r="D202" s="4" t="s">
        <v>11</v>
      </c>
      <c r="E202" s="4">
        <v>4</v>
      </c>
      <c r="F202" s="6"/>
    </row>
    <row r="203" ht="15.95" customHeight="1" spans="1:6">
      <c r="A203" s="4">
        <v>199</v>
      </c>
      <c r="B203" s="4" t="s">
        <v>22</v>
      </c>
      <c r="C203" s="4" t="str">
        <f>"21002011316"</f>
        <v>21002011316</v>
      </c>
      <c r="D203" s="4" t="s">
        <v>11</v>
      </c>
      <c r="E203" s="4">
        <v>4</v>
      </c>
      <c r="F203" s="6"/>
    </row>
    <row r="204" ht="15.95" customHeight="1" spans="1:6">
      <c r="A204" s="4">
        <v>200</v>
      </c>
      <c r="B204" s="4" t="s">
        <v>23</v>
      </c>
      <c r="C204" s="4" t="str">
        <f>"21002010811"</f>
        <v>21002010811</v>
      </c>
      <c r="D204" s="4">
        <v>70</v>
      </c>
      <c r="E204" s="4">
        <v>1</v>
      </c>
      <c r="F204" s="6" t="s">
        <v>10</v>
      </c>
    </row>
    <row r="205" ht="15.95" customHeight="1" spans="1:6">
      <c r="A205" s="4">
        <v>201</v>
      </c>
      <c r="B205" s="4" t="s">
        <v>23</v>
      </c>
      <c r="C205" s="4" t="str">
        <f>"21002011115"</f>
        <v>21002011115</v>
      </c>
      <c r="D205" s="4">
        <v>66</v>
      </c>
      <c r="E205" s="4">
        <v>2</v>
      </c>
      <c r="F205" s="6" t="s">
        <v>10</v>
      </c>
    </row>
    <row r="206" ht="15.95" customHeight="1" spans="1:6">
      <c r="A206" s="4">
        <v>202</v>
      </c>
      <c r="B206" s="4" t="s">
        <v>23</v>
      </c>
      <c r="C206" s="4" t="str">
        <f>"21002010725"</f>
        <v>21002010725</v>
      </c>
      <c r="D206" s="4" t="s">
        <v>11</v>
      </c>
      <c r="E206" s="4">
        <v>3</v>
      </c>
      <c r="F206" s="6"/>
    </row>
    <row r="207" ht="15.95" customHeight="1" spans="1:6">
      <c r="A207" s="4">
        <v>203</v>
      </c>
      <c r="B207" s="4" t="s">
        <v>23</v>
      </c>
      <c r="C207" s="4" t="str">
        <f>"21002010808"</f>
        <v>21002010808</v>
      </c>
      <c r="D207" s="4" t="s">
        <v>11</v>
      </c>
      <c r="E207" s="4">
        <v>3</v>
      </c>
      <c r="F207" s="6"/>
    </row>
    <row r="208" ht="15.95" customHeight="1" spans="1:6">
      <c r="A208" s="4">
        <v>204</v>
      </c>
      <c r="B208" s="4" t="s">
        <v>23</v>
      </c>
      <c r="C208" s="4" t="str">
        <f>"21002010815"</f>
        <v>21002010815</v>
      </c>
      <c r="D208" s="4" t="s">
        <v>11</v>
      </c>
      <c r="E208" s="4">
        <v>3</v>
      </c>
      <c r="F208" s="6"/>
    </row>
    <row r="209" ht="15.95" customHeight="1" spans="1:6">
      <c r="A209" s="4">
        <v>205</v>
      </c>
      <c r="B209" s="4" t="s">
        <v>23</v>
      </c>
      <c r="C209" s="4" t="str">
        <f>"21002011102"</f>
        <v>21002011102</v>
      </c>
      <c r="D209" s="4" t="s">
        <v>11</v>
      </c>
      <c r="E209" s="4">
        <v>3</v>
      </c>
      <c r="F209" s="6"/>
    </row>
    <row r="210" ht="15.95" customHeight="1" spans="1:6">
      <c r="A210" s="4">
        <v>206</v>
      </c>
      <c r="B210" s="4" t="s">
        <v>24</v>
      </c>
      <c r="C210" s="4" t="str">
        <f>"21002011323"</f>
        <v>21002011323</v>
      </c>
      <c r="D210" s="4">
        <v>86</v>
      </c>
      <c r="E210" s="4">
        <v>1</v>
      </c>
      <c r="F210" s="6" t="s">
        <v>10</v>
      </c>
    </row>
    <row r="211" ht="15.95" customHeight="1" spans="1:6">
      <c r="A211" s="4">
        <v>207</v>
      </c>
      <c r="B211" s="4" t="s">
        <v>24</v>
      </c>
      <c r="C211" s="4" t="str">
        <f>"21002011321"</f>
        <v>21002011321</v>
      </c>
      <c r="D211" s="4">
        <v>63</v>
      </c>
      <c r="E211" s="4">
        <v>2</v>
      </c>
      <c r="F211" s="6" t="s">
        <v>10</v>
      </c>
    </row>
    <row r="212" ht="15.95" customHeight="1" spans="1:6">
      <c r="A212" s="4">
        <v>208</v>
      </c>
      <c r="B212" s="4" t="s">
        <v>24</v>
      </c>
      <c r="C212" s="4" t="str">
        <f>"21002011322"</f>
        <v>21002011322</v>
      </c>
      <c r="D212" s="4">
        <v>58</v>
      </c>
      <c r="E212" s="4">
        <v>3</v>
      </c>
      <c r="F212" s="6"/>
    </row>
    <row r="213" ht="15.95" customHeight="1" spans="1:6">
      <c r="A213" s="4">
        <v>209</v>
      </c>
      <c r="B213" s="4" t="s">
        <v>25</v>
      </c>
      <c r="C213" s="4" t="str">
        <f>"21002010716"</f>
        <v>21002010716</v>
      </c>
      <c r="D213" s="4">
        <v>53</v>
      </c>
      <c r="E213" s="4">
        <v>1</v>
      </c>
      <c r="F213" s="6"/>
    </row>
    <row r="214" ht="15.95" customHeight="1" spans="1:6">
      <c r="A214" s="4">
        <v>210</v>
      </c>
      <c r="B214" s="4" t="s">
        <v>25</v>
      </c>
      <c r="C214" s="4" t="str">
        <f>"21002011107"</f>
        <v>21002011107</v>
      </c>
      <c r="D214" s="4" t="s">
        <v>11</v>
      </c>
      <c r="E214" s="4">
        <v>2</v>
      </c>
      <c r="F214" s="6"/>
    </row>
    <row r="215" ht="15.95" customHeight="1" spans="1:6">
      <c r="A215" s="4">
        <v>211</v>
      </c>
      <c r="B215" s="4" t="s">
        <v>26</v>
      </c>
      <c r="C215" s="4" t="str">
        <f>"21002011108"</f>
        <v>21002011108</v>
      </c>
      <c r="D215" s="4">
        <v>80</v>
      </c>
      <c r="E215" s="4">
        <v>1</v>
      </c>
      <c r="F215" s="6" t="s">
        <v>10</v>
      </c>
    </row>
    <row r="216" ht="15.95" customHeight="1" spans="1:6">
      <c r="A216" s="4">
        <v>212</v>
      </c>
      <c r="B216" s="4" t="s">
        <v>26</v>
      </c>
      <c r="C216" s="4" t="str">
        <f>"21002010723"</f>
        <v>21002010723</v>
      </c>
      <c r="D216" s="4" t="s">
        <v>11</v>
      </c>
      <c r="E216" s="4">
        <v>2</v>
      </c>
      <c r="F216" s="6"/>
    </row>
    <row r="217" ht="15.95" customHeight="1" spans="1:6">
      <c r="A217" s="4">
        <v>213</v>
      </c>
      <c r="B217" s="4" t="s">
        <v>26</v>
      </c>
      <c r="C217" s="4" t="str">
        <f>"21002011122"</f>
        <v>21002011122</v>
      </c>
      <c r="D217" s="4" t="s">
        <v>11</v>
      </c>
      <c r="E217" s="4">
        <v>2</v>
      </c>
      <c r="F217" s="6"/>
    </row>
    <row r="218" ht="15.95" customHeight="1" spans="1:6">
      <c r="A218" s="4">
        <v>214</v>
      </c>
      <c r="B218" s="4" t="s">
        <v>27</v>
      </c>
      <c r="C218" s="4" t="str">
        <f>"21002011217"</f>
        <v>21002011217</v>
      </c>
      <c r="D218" s="4">
        <v>82</v>
      </c>
      <c r="E218" s="4">
        <v>1</v>
      </c>
      <c r="F218" s="6" t="s">
        <v>10</v>
      </c>
    </row>
    <row r="219" ht="15.95" customHeight="1" spans="1:6">
      <c r="A219" s="4">
        <v>215</v>
      </c>
      <c r="B219" s="4" t="s">
        <v>27</v>
      </c>
      <c r="C219" s="4" t="str">
        <f>"21002011215"</f>
        <v>21002011215</v>
      </c>
      <c r="D219" s="4">
        <v>79</v>
      </c>
      <c r="E219" s="4">
        <v>2</v>
      </c>
      <c r="F219" s="6" t="s">
        <v>10</v>
      </c>
    </row>
    <row r="220" ht="15.95" customHeight="1" spans="1:6">
      <c r="A220" s="4">
        <v>216</v>
      </c>
      <c r="B220" s="4" t="s">
        <v>27</v>
      </c>
      <c r="C220" s="4" t="str">
        <f>"21002011216"</f>
        <v>21002011216</v>
      </c>
      <c r="D220" s="4">
        <v>75</v>
      </c>
      <c r="E220" s="4">
        <v>3</v>
      </c>
      <c r="F220" s="6" t="s">
        <v>10</v>
      </c>
    </row>
    <row r="221" ht="15.95" customHeight="1" spans="1:6">
      <c r="A221" s="4">
        <v>217</v>
      </c>
      <c r="B221" s="4" t="s">
        <v>27</v>
      </c>
      <c r="C221" s="4" t="str">
        <f>"21002011220"</f>
        <v>21002011220</v>
      </c>
      <c r="D221" s="4">
        <v>71</v>
      </c>
      <c r="E221" s="4">
        <v>4</v>
      </c>
      <c r="F221" s="6"/>
    </row>
    <row r="222" ht="15.95" customHeight="1" spans="1:6">
      <c r="A222" s="4">
        <v>218</v>
      </c>
      <c r="B222" s="4" t="s">
        <v>27</v>
      </c>
      <c r="C222" s="4" t="str">
        <f>"21002011213"</f>
        <v>21002011213</v>
      </c>
      <c r="D222" s="4">
        <v>65</v>
      </c>
      <c r="E222" s="4">
        <v>5</v>
      </c>
      <c r="F222" s="6"/>
    </row>
    <row r="223" ht="15.95" customHeight="1" spans="1:6">
      <c r="A223" s="4">
        <v>219</v>
      </c>
      <c r="B223" s="4" t="s">
        <v>27</v>
      </c>
      <c r="C223" s="4" t="str">
        <f>"21002011212"</f>
        <v>21002011212</v>
      </c>
      <c r="D223" s="4">
        <v>63</v>
      </c>
      <c r="E223" s="4">
        <v>6</v>
      </c>
      <c r="F223" s="6"/>
    </row>
    <row r="224" ht="15.95" customHeight="1" spans="1:6">
      <c r="A224" s="4">
        <v>220</v>
      </c>
      <c r="B224" s="4" t="s">
        <v>27</v>
      </c>
      <c r="C224" s="4" t="str">
        <f>"21002011214"</f>
        <v>21002011214</v>
      </c>
      <c r="D224" s="4">
        <v>61</v>
      </c>
      <c r="E224" s="4">
        <v>7</v>
      </c>
      <c r="F224" s="6"/>
    </row>
    <row r="225" ht="15.95" customHeight="1" spans="1:6">
      <c r="A225" s="4">
        <v>221</v>
      </c>
      <c r="B225" s="4" t="s">
        <v>27</v>
      </c>
      <c r="C225" s="4" t="str">
        <f>"21002011219"</f>
        <v>21002011219</v>
      </c>
      <c r="D225" s="4">
        <v>56</v>
      </c>
      <c r="E225" s="4">
        <v>8</v>
      </c>
      <c r="F225" s="6"/>
    </row>
    <row r="226" ht="15.95" customHeight="1" spans="1:6">
      <c r="A226" s="4">
        <v>222</v>
      </c>
      <c r="B226" s="4" t="s">
        <v>27</v>
      </c>
      <c r="C226" s="4" t="str">
        <f>"21002011218"</f>
        <v>21002011218</v>
      </c>
      <c r="D226" s="4" t="s">
        <v>11</v>
      </c>
      <c r="E226" s="4">
        <v>9</v>
      </c>
      <c r="F226" s="6"/>
    </row>
    <row r="227" ht="15.95" customHeight="1" spans="1:6">
      <c r="A227" s="4">
        <v>223</v>
      </c>
      <c r="B227" s="4" t="s">
        <v>28</v>
      </c>
      <c r="C227" s="4" t="str">
        <f>"21002011118"</f>
        <v>21002011118</v>
      </c>
      <c r="D227" s="4">
        <v>76</v>
      </c>
      <c r="E227" s="4">
        <v>1</v>
      </c>
      <c r="F227" s="6" t="s">
        <v>10</v>
      </c>
    </row>
    <row r="228" ht="15.95" customHeight="1" spans="1:6">
      <c r="A228" s="4">
        <v>224</v>
      </c>
      <c r="B228" s="4" t="s">
        <v>28</v>
      </c>
      <c r="C228" s="4" t="str">
        <f>"21002010704"</f>
        <v>21002010704</v>
      </c>
      <c r="D228" s="4" t="s">
        <v>11</v>
      </c>
      <c r="E228" s="4">
        <v>2</v>
      </c>
      <c r="F228" s="6"/>
    </row>
    <row r="229" ht="15.95" customHeight="1" spans="1:6">
      <c r="A229" s="4">
        <v>225</v>
      </c>
      <c r="B229" s="4" t="s">
        <v>29</v>
      </c>
      <c r="C229" s="4" t="str">
        <f>"21002010218"</f>
        <v>21002010218</v>
      </c>
      <c r="D229" s="4">
        <v>89</v>
      </c>
      <c r="E229" s="4">
        <v>1</v>
      </c>
      <c r="F229" s="6" t="s">
        <v>10</v>
      </c>
    </row>
    <row r="230" ht="15.95" customHeight="1" spans="1:6">
      <c r="A230" s="4">
        <v>226</v>
      </c>
      <c r="B230" s="4" t="s">
        <v>29</v>
      </c>
      <c r="C230" s="4" t="str">
        <f>"21002010609"</f>
        <v>21002010609</v>
      </c>
      <c r="D230" s="4">
        <v>89</v>
      </c>
      <c r="E230" s="4">
        <v>1</v>
      </c>
      <c r="F230" s="6" t="s">
        <v>10</v>
      </c>
    </row>
    <row r="231" ht="15.95" customHeight="1" spans="1:6">
      <c r="A231" s="4">
        <v>227</v>
      </c>
      <c r="B231" s="4" t="s">
        <v>29</v>
      </c>
      <c r="C231" s="4" t="str">
        <f>"21002010318"</f>
        <v>21002010318</v>
      </c>
      <c r="D231" s="4">
        <v>87</v>
      </c>
      <c r="E231" s="4">
        <v>3</v>
      </c>
      <c r="F231" s="6" t="s">
        <v>10</v>
      </c>
    </row>
    <row r="232" ht="15.95" customHeight="1" spans="1:6">
      <c r="A232" s="4">
        <v>228</v>
      </c>
      <c r="B232" s="4" t="s">
        <v>29</v>
      </c>
      <c r="C232" s="4" t="str">
        <f>"21002010219"</f>
        <v>21002010219</v>
      </c>
      <c r="D232" s="4">
        <v>85</v>
      </c>
      <c r="E232" s="4">
        <v>4</v>
      </c>
      <c r="F232" s="6" t="s">
        <v>10</v>
      </c>
    </row>
    <row r="233" ht="15.95" customHeight="1" spans="1:6">
      <c r="A233" s="4">
        <v>229</v>
      </c>
      <c r="B233" s="4" t="s">
        <v>29</v>
      </c>
      <c r="C233" s="4" t="str">
        <f>"21002010107"</f>
        <v>21002010107</v>
      </c>
      <c r="D233" s="4">
        <v>84</v>
      </c>
      <c r="E233" s="4">
        <v>5</v>
      </c>
      <c r="F233" s="6" t="s">
        <v>10</v>
      </c>
    </row>
    <row r="234" ht="15.95" customHeight="1" spans="1:6">
      <c r="A234" s="4">
        <v>230</v>
      </c>
      <c r="B234" s="4" t="s">
        <v>29</v>
      </c>
      <c r="C234" s="4" t="str">
        <f>"21002010621"</f>
        <v>21002010621</v>
      </c>
      <c r="D234" s="4">
        <v>84</v>
      </c>
      <c r="E234" s="4">
        <v>5</v>
      </c>
      <c r="F234" s="6" t="s">
        <v>10</v>
      </c>
    </row>
    <row r="235" ht="15.95" customHeight="1" spans="1:6">
      <c r="A235" s="4">
        <v>231</v>
      </c>
      <c r="B235" s="4" t="s">
        <v>29</v>
      </c>
      <c r="C235" s="4" t="str">
        <f>"21002010501"</f>
        <v>21002010501</v>
      </c>
      <c r="D235" s="4">
        <v>83</v>
      </c>
      <c r="E235" s="4">
        <v>7</v>
      </c>
      <c r="F235" s="6" t="s">
        <v>10</v>
      </c>
    </row>
    <row r="236" ht="15.95" customHeight="1" spans="1:6">
      <c r="A236" s="4">
        <v>232</v>
      </c>
      <c r="B236" s="4" t="s">
        <v>29</v>
      </c>
      <c r="C236" s="4" t="str">
        <f>"21002010510"</f>
        <v>21002010510</v>
      </c>
      <c r="D236" s="4">
        <v>83</v>
      </c>
      <c r="E236" s="4">
        <v>7</v>
      </c>
      <c r="F236" s="6" t="s">
        <v>10</v>
      </c>
    </row>
    <row r="237" ht="15.95" customHeight="1" spans="1:6">
      <c r="A237" s="4">
        <v>233</v>
      </c>
      <c r="B237" s="4" t="s">
        <v>29</v>
      </c>
      <c r="C237" s="4" t="str">
        <f>"21002010114"</f>
        <v>21002010114</v>
      </c>
      <c r="D237" s="4">
        <v>82</v>
      </c>
      <c r="E237" s="4">
        <v>9</v>
      </c>
      <c r="F237" s="6" t="s">
        <v>10</v>
      </c>
    </row>
    <row r="238" ht="15.95" customHeight="1" spans="1:6">
      <c r="A238" s="4">
        <v>234</v>
      </c>
      <c r="B238" s="4" t="s">
        <v>29</v>
      </c>
      <c r="C238" s="4" t="str">
        <f>"21002010104"</f>
        <v>21002010104</v>
      </c>
      <c r="D238" s="4">
        <v>81</v>
      </c>
      <c r="E238" s="4">
        <v>10</v>
      </c>
      <c r="F238" s="6" t="s">
        <v>10</v>
      </c>
    </row>
    <row r="239" ht="15.95" customHeight="1" spans="1:6">
      <c r="A239" s="4">
        <v>235</v>
      </c>
      <c r="B239" s="4" t="s">
        <v>29</v>
      </c>
      <c r="C239" s="4" t="str">
        <f>"21002010112"</f>
        <v>21002010112</v>
      </c>
      <c r="D239" s="4">
        <v>81</v>
      </c>
      <c r="E239" s="4">
        <v>10</v>
      </c>
      <c r="F239" s="6" t="s">
        <v>10</v>
      </c>
    </row>
    <row r="240" ht="15.95" customHeight="1" spans="1:6">
      <c r="A240" s="4">
        <v>236</v>
      </c>
      <c r="B240" s="4" t="s">
        <v>29</v>
      </c>
      <c r="C240" s="4" t="str">
        <f>"21002010123"</f>
        <v>21002010123</v>
      </c>
      <c r="D240" s="4">
        <v>80</v>
      </c>
      <c r="E240" s="4">
        <v>12</v>
      </c>
      <c r="F240" s="6" t="s">
        <v>10</v>
      </c>
    </row>
    <row r="241" ht="15.95" customHeight="1" spans="1:6">
      <c r="A241" s="4">
        <v>237</v>
      </c>
      <c r="B241" s="4" t="s">
        <v>29</v>
      </c>
      <c r="C241" s="4" t="str">
        <f>"21002010322"</f>
        <v>21002010322</v>
      </c>
      <c r="D241" s="4">
        <v>80</v>
      </c>
      <c r="E241" s="4">
        <v>12</v>
      </c>
      <c r="F241" s="6" t="s">
        <v>10</v>
      </c>
    </row>
    <row r="242" ht="15.95" customHeight="1" spans="1:6">
      <c r="A242" s="4">
        <v>238</v>
      </c>
      <c r="B242" s="4" t="s">
        <v>29</v>
      </c>
      <c r="C242" s="4" t="str">
        <f>"21002010406"</f>
        <v>21002010406</v>
      </c>
      <c r="D242" s="4">
        <v>79</v>
      </c>
      <c r="E242" s="4">
        <v>14</v>
      </c>
      <c r="F242" s="6" t="s">
        <v>10</v>
      </c>
    </row>
    <row r="243" ht="15.95" customHeight="1" spans="1:6">
      <c r="A243" s="4">
        <v>239</v>
      </c>
      <c r="B243" s="4" t="s">
        <v>29</v>
      </c>
      <c r="C243" s="4" t="str">
        <f>"21002010413"</f>
        <v>21002010413</v>
      </c>
      <c r="D243" s="4">
        <v>79</v>
      </c>
      <c r="E243" s="4">
        <v>14</v>
      </c>
      <c r="F243" s="6" t="s">
        <v>10</v>
      </c>
    </row>
    <row r="244" ht="15.95" customHeight="1" spans="1:6">
      <c r="A244" s="4">
        <v>240</v>
      </c>
      <c r="B244" s="4" t="s">
        <v>29</v>
      </c>
      <c r="C244" s="4" t="str">
        <f>"21002010420"</f>
        <v>21002010420</v>
      </c>
      <c r="D244" s="4">
        <v>79</v>
      </c>
      <c r="E244" s="4">
        <v>14</v>
      </c>
      <c r="F244" s="6" t="s">
        <v>10</v>
      </c>
    </row>
    <row r="245" ht="15.95" customHeight="1" spans="1:6">
      <c r="A245" s="4">
        <v>241</v>
      </c>
      <c r="B245" s="4" t="s">
        <v>29</v>
      </c>
      <c r="C245" s="4" t="str">
        <f>"21002010523"</f>
        <v>21002010523</v>
      </c>
      <c r="D245" s="4">
        <v>79</v>
      </c>
      <c r="E245" s="4">
        <v>14</v>
      </c>
      <c r="F245" s="6" t="s">
        <v>10</v>
      </c>
    </row>
    <row r="246" ht="15.95" customHeight="1" spans="1:6">
      <c r="A246" s="4">
        <v>242</v>
      </c>
      <c r="B246" s="4" t="s">
        <v>29</v>
      </c>
      <c r="C246" s="4" t="str">
        <f>"21002010202"</f>
        <v>21002010202</v>
      </c>
      <c r="D246" s="4">
        <v>78</v>
      </c>
      <c r="E246" s="4">
        <v>18</v>
      </c>
      <c r="F246" s="6"/>
    </row>
    <row r="247" ht="15.95" customHeight="1" spans="1:6">
      <c r="A247" s="4">
        <v>243</v>
      </c>
      <c r="B247" s="4" t="s">
        <v>29</v>
      </c>
      <c r="C247" s="4" t="str">
        <f>"21002010525"</f>
        <v>21002010525</v>
      </c>
      <c r="D247" s="4">
        <v>78</v>
      </c>
      <c r="E247" s="4">
        <v>18</v>
      </c>
      <c r="F247" s="6"/>
    </row>
    <row r="248" ht="15.95" customHeight="1" spans="1:6">
      <c r="A248" s="4">
        <v>244</v>
      </c>
      <c r="B248" s="4" t="s">
        <v>29</v>
      </c>
      <c r="C248" s="4" t="str">
        <f>"21002010409"</f>
        <v>21002010409</v>
      </c>
      <c r="D248" s="4">
        <v>76</v>
      </c>
      <c r="E248" s="4">
        <v>20</v>
      </c>
      <c r="F248" s="6"/>
    </row>
    <row r="249" ht="15.95" customHeight="1" spans="1:6">
      <c r="A249" s="4">
        <v>245</v>
      </c>
      <c r="B249" s="4" t="s">
        <v>29</v>
      </c>
      <c r="C249" s="4" t="str">
        <f>"21002010521"</f>
        <v>21002010521</v>
      </c>
      <c r="D249" s="4">
        <v>76</v>
      </c>
      <c r="E249" s="4">
        <v>20</v>
      </c>
      <c r="F249" s="6"/>
    </row>
    <row r="250" ht="15.95" customHeight="1" spans="1:6">
      <c r="A250" s="4">
        <v>246</v>
      </c>
      <c r="B250" s="4" t="s">
        <v>29</v>
      </c>
      <c r="C250" s="4" t="str">
        <f>"21002010528"</f>
        <v>21002010528</v>
      </c>
      <c r="D250" s="4">
        <v>76</v>
      </c>
      <c r="E250" s="4">
        <v>20</v>
      </c>
      <c r="F250" s="6"/>
    </row>
    <row r="251" ht="15.95" customHeight="1" spans="1:6">
      <c r="A251" s="4">
        <v>247</v>
      </c>
      <c r="B251" s="4" t="s">
        <v>29</v>
      </c>
      <c r="C251" s="4" t="str">
        <f>"21002011206"</f>
        <v>21002011206</v>
      </c>
      <c r="D251" s="4">
        <v>76</v>
      </c>
      <c r="E251" s="4">
        <v>20</v>
      </c>
      <c r="F251" s="6"/>
    </row>
    <row r="252" ht="15.95" customHeight="1" spans="1:6">
      <c r="A252" s="4">
        <v>248</v>
      </c>
      <c r="B252" s="4" t="s">
        <v>29</v>
      </c>
      <c r="C252" s="4" t="str">
        <f>"21002010126"</f>
        <v>21002010126</v>
      </c>
      <c r="D252" s="4">
        <v>75</v>
      </c>
      <c r="E252" s="4">
        <v>24</v>
      </c>
      <c r="F252" s="6"/>
    </row>
    <row r="253" ht="15.95" customHeight="1" spans="1:6">
      <c r="A253" s="4">
        <v>249</v>
      </c>
      <c r="B253" s="4" t="s">
        <v>29</v>
      </c>
      <c r="C253" s="4" t="str">
        <f>"21002010105"</f>
        <v>21002010105</v>
      </c>
      <c r="D253" s="4">
        <v>74</v>
      </c>
      <c r="E253" s="4">
        <v>25</v>
      </c>
      <c r="F253" s="6"/>
    </row>
    <row r="254" ht="15.95" customHeight="1" spans="1:6">
      <c r="A254" s="4">
        <v>250</v>
      </c>
      <c r="B254" s="4" t="s">
        <v>29</v>
      </c>
      <c r="C254" s="4" t="str">
        <f>"21002010517"</f>
        <v>21002010517</v>
      </c>
      <c r="D254" s="4">
        <v>74</v>
      </c>
      <c r="E254" s="4">
        <v>25</v>
      </c>
      <c r="F254" s="6"/>
    </row>
    <row r="255" ht="15.95" customHeight="1" spans="1:6">
      <c r="A255" s="4">
        <v>251</v>
      </c>
      <c r="B255" s="4" t="s">
        <v>29</v>
      </c>
      <c r="C255" s="4" t="str">
        <f>"21002010309"</f>
        <v>21002010309</v>
      </c>
      <c r="D255" s="4">
        <v>73</v>
      </c>
      <c r="E255" s="4">
        <v>27</v>
      </c>
      <c r="F255" s="6"/>
    </row>
    <row r="256" ht="15.95" customHeight="1" spans="1:6">
      <c r="A256" s="4">
        <v>252</v>
      </c>
      <c r="B256" s="4" t="s">
        <v>29</v>
      </c>
      <c r="C256" s="4" t="str">
        <f>"21002010402"</f>
        <v>21002010402</v>
      </c>
      <c r="D256" s="4">
        <v>73</v>
      </c>
      <c r="E256" s="4">
        <v>27</v>
      </c>
      <c r="F256" s="6"/>
    </row>
    <row r="257" ht="15.95" customHeight="1" spans="1:6">
      <c r="A257" s="4">
        <v>253</v>
      </c>
      <c r="B257" s="4" t="s">
        <v>29</v>
      </c>
      <c r="C257" s="4" t="str">
        <f>"21002010601"</f>
        <v>21002010601</v>
      </c>
      <c r="D257" s="4">
        <v>73</v>
      </c>
      <c r="E257" s="4">
        <v>27</v>
      </c>
      <c r="F257" s="6"/>
    </row>
    <row r="258" ht="15.95" customHeight="1" spans="1:6">
      <c r="A258" s="4">
        <v>254</v>
      </c>
      <c r="B258" s="4" t="s">
        <v>29</v>
      </c>
      <c r="C258" s="4" t="str">
        <f>"21002010410"</f>
        <v>21002010410</v>
      </c>
      <c r="D258" s="4">
        <v>71</v>
      </c>
      <c r="E258" s="4">
        <v>30</v>
      </c>
      <c r="F258" s="6"/>
    </row>
    <row r="259" ht="15.95" customHeight="1" spans="1:6">
      <c r="A259" s="4">
        <v>255</v>
      </c>
      <c r="B259" s="4" t="s">
        <v>29</v>
      </c>
      <c r="C259" s="4" t="str">
        <f>"21002010215"</f>
        <v>21002010215</v>
      </c>
      <c r="D259" s="4">
        <v>70</v>
      </c>
      <c r="E259" s="4">
        <v>31</v>
      </c>
      <c r="F259" s="6"/>
    </row>
    <row r="260" ht="15.95" customHeight="1" spans="1:6">
      <c r="A260" s="4">
        <v>256</v>
      </c>
      <c r="B260" s="4" t="s">
        <v>29</v>
      </c>
      <c r="C260" s="4" t="str">
        <f>"21002011211"</f>
        <v>21002011211</v>
      </c>
      <c r="D260" s="4">
        <v>69</v>
      </c>
      <c r="E260" s="4">
        <v>32</v>
      </c>
      <c r="F260" s="6"/>
    </row>
    <row r="261" ht="15.95" customHeight="1" spans="1:6">
      <c r="A261" s="4">
        <v>257</v>
      </c>
      <c r="B261" s="4" t="s">
        <v>29</v>
      </c>
      <c r="C261" s="4" t="str">
        <f>"21002010217"</f>
        <v>21002010217</v>
      </c>
      <c r="D261" s="4">
        <v>68</v>
      </c>
      <c r="E261" s="4">
        <v>33</v>
      </c>
      <c r="F261" s="6"/>
    </row>
    <row r="262" ht="15.95" customHeight="1" spans="1:6">
      <c r="A262" s="4">
        <v>258</v>
      </c>
      <c r="B262" s="4" t="s">
        <v>29</v>
      </c>
      <c r="C262" s="4" t="str">
        <f>"21002010615"</f>
        <v>21002010615</v>
      </c>
      <c r="D262" s="4">
        <v>67</v>
      </c>
      <c r="E262" s="4">
        <v>34</v>
      </c>
      <c r="F262" s="6"/>
    </row>
    <row r="263" ht="15.95" customHeight="1" spans="1:6">
      <c r="A263" s="4">
        <v>259</v>
      </c>
      <c r="B263" s="4" t="s">
        <v>29</v>
      </c>
      <c r="C263" s="4" t="str">
        <f>"21002011204"</f>
        <v>21002011204</v>
      </c>
      <c r="D263" s="4">
        <v>67</v>
      </c>
      <c r="E263" s="4">
        <v>34</v>
      </c>
      <c r="F263" s="6"/>
    </row>
    <row r="264" ht="15.95" customHeight="1" spans="1:6">
      <c r="A264" s="4">
        <v>260</v>
      </c>
      <c r="B264" s="4" t="s">
        <v>29</v>
      </c>
      <c r="C264" s="4" t="str">
        <f>"21002010206"</f>
        <v>21002010206</v>
      </c>
      <c r="D264" s="4">
        <v>66</v>
      </c>
      <c r="E264" s="4">
        <v>36</v>
      </c>
      <c r="F264" s="6"/>
    </row>
    <row r="265" ht="15.95" customHeight="1" spans="1:6">
      <c r="A265" s="4">
        <v>261</v>
      </c>
      <c r="B265" s="4" t="s">
        <v>29</v>
      </c>
      <c r="C265" s="4" t="str">
        <f>"21002010527"</f>
        <v>21002010527</v>
      </c>
      <c r="D265" s="4">
        <v>66</v>
      </c>
      <c r="E265" s="4">
        <v>36</v>
      </c>
      <c r="F265" s="6"/>
    </row>
    <row r="266" ht="15.95" customHeight="1" spans="1:6">
      <c r="A266" s="4">
        <v>262</v>
      </c>
      <c r="B266" s="4" t="s">
        <v>29</v>
      </c>
      <c r="C266" s="4" t="str">
        <f>"21002010321"</f>
        <v>21002010321</v>
      </c>
      <c r="D266" s="4">
        <v>65</v>
      </c>
      <c r="E266" s="4">
        <v>38</v>
      </c>
      <c r="F266" s="6"/>
    </row>
    <row r="267" ht="15.95" customHeight="1" spans="1:6">
      <c r="A267" s="4">
        <v>263</v>
      </c>
      <c r="B267" s="4" t="s">
        <v>29</v>
      </c>
      <c r="C267" s="4" t="str">
        <f>"21002010327"</f>
        <v>21002010327</v>
      </c>
      <c r="D267" s="4">
        <v>65</v>
      </c>
      <c r="E267" s="4">
        <v>38</v>
      </c>
      <c r="F267" s="6"/>
    </row>
    <row r="268" ht="15.95" customHeight="1" spans="1:6">
      <c r="A268" s="4">
        <v>264</v>
      </c>
      <c r="B268" s="4" t="s">
        <v>29</v>
      </c>
      <c r="C268" s="4" t="str">
        <f>"21002010324"</f>
        <v>21002010324</v>
      </c>
      <c r="D268" s="4">
        <v>64</v>
      </c>
      <c r="E268" s="4">
        <v>40</v>
      </c>
      <c r="F268" s="6"/>
    </row>
    <row r="269" ht="15.95" customHeight="1" spans="1:6">
      <c r="A269" s="4">
        <v>265</v>
      </c>
      <c r="B269" s="4" t="s">
        <v>29</v>
      </c>
      <c r="C269" s="4" t="str">
        <f>"21002010209"</f>
        <v>21002010209</v>
      </c>
      <c r="D269" s="4">
        <v>63</v>
      </c>
      <c r="E269" s="4">
        <v>41</v>
      </c>
      <c r="F269" s="6"/>
    </row>
    <row r="270" ht="15.95" customHeight="1" spans="1:6">
      <c r="A270" s="4">
        <v>266</v>
      </c>
      <c r="B270" s="4" t="s">
        <v>29</v>
      </c>
      <c r="C270" s="4" t="str">
        <f>"21002010225"</f>
        <v>21002010225</v>
      </c>
      <c r="D270" s="4">
        <v>63</v>
      </c>
      <c r="E270" s="4">
        <v>41</v>
      </c>
      <c r="F270" s="6"/>
    </row>
    <row r="271" ht="15.95" customHeight="1" spans="1:6">
      <c r="A271" s="4">
        <v>267</v>
      </c>
      <c r="B271" s="4" t="s">
        <v>29</v>
      </c>
      <c r="C271" s="4" t="str">
        <f>"21002010612"</f>
        <v>21002010612</v>
      </c>
      <c r="D271" s="4">
        <v>63</v>
      </c>
      <c r="E271" s="4">
        <v>41</v>
      </c>
      <c r="F271" s="6"/>
    </row>
    <row r="272" ht="15.95" customHeight="1" spans="1:6">
      <c r="A272" s="4">
        <v>268</v>
      </c>
      <c r="B272" s="4" t="s">
        <v>29</v>
      </c>
      <c r="C272" s="4" t="str">
        <f>"21002010614"</f>
        <v>21002010614</v>
      </c>
      <c r="D272" s="4">
        <v>63</v>
      </c>
      <c r="E272" s="4">
        <v>41</v>
      </c>
      <c r="F272" s="6"/>
    </row>
    <row r="273" ht="15.95" customHeight="1" spans="1:6">
      <c r="A273" s="4">
        <v>269</v>
      </c>
      <c r="B273" s="4" t="s">
        <v>29</v>
      </c>
      <c r="C273" s="4" t="str">
        <f>"21002010303"</f>
        <v>21002010303</v>
      </c>
      <c r="D273" s="4">
        <v>62</v>
      </c>
      <c r="E273" s="4">
        <v>45</v>
      </c>
      <c r="F273" s="6"/>
    </row>
    <row r="274" ht="15.95" customHeight="1" spans="1:6">
      <c r="A274" s="4">
        <v>270</v>
      </c>
      <c r="B274" s="4" t="s">
        <v>29</v>
      </c>
      <c r="C274" s="4" t="str">
        <f>"21002010417"</f>
        <v>21002010417</v>
      </c>
      <c r="D274" s="4">
        <v>62</v>
      </c>
      <c r="E274" s="4">
        <v>45</v>
      </c>
      <c r="F274" s="6"/>
    </row>
    <row r="275" ht="15.95" customHeight="1" spans="1:6">
      <c r="A275" s="4">
        <v>271</v>
      </c>
      <c r="B275" s="4" t="s">
        <v>29</v>
      </c>
      <c r="C275" s="4" t="str">
        <f>"21002010405"</f>
        <v>21002010405</v>
      </c>
      <c r="D275" s="4">
        <v>61</v>
      </c>
      <c r="E275" s="4">
        <v>47</v>
      </c>
      <c r="F275" s="6"/>
    </row>
    <row r="276" ht="15.95" customHeight="1" spans="1:6">
      <c r="A276" s="4">
        <v>272</v>
      </c>
      <c r="B276" s="4" t="s">
        <v>29</v>
      </c>
      <c r="C276" s="4" t="str">
        <f>"21002010520"</f>
        <v>21002010520</v>
      </c>
      <c r="D276" s="4">
        <v>61</v>
      </c>
      <c r="E276" s="4">
        <v>47</v>
      </c>
      <c r="F276" s="6"/>
    </row>
    <row r="277" ht="15.95" customHeight="1" spans="1:6">
      <c r="A277" s="4">
        <v>273</v>
      </c>
      <c r="B277" s="4" t="s">
        <v>29</v>
      </c>
      <c r="C277" s="4" t="str">
        <f>"21002011210"</f>
        <v>21002011210</v>
      </c>
      <c r="D277" s="4">
        <v>61</v>
      </c>
      <c r="E277" s="4">
        <v>47</v>
      </c>
      <c r="F277" s="6"/>
    </row>
    <row r="278" ht="15.95" customHeight="1" spans="1:6">
      <c r="A278" s="4">
        <v>274</v>
      </c>
      <c r="B278" s="4" t="s">
        <v>29</v>
      </c>
      <c r="C278" s="4" t="str">
        <f>"21002010306"</f>
        <v>21002010306</v>
      </c>
      <c r="D278" s="4">
        <v>60</v>
      </c>
      <c r="E278" s="4">
        <v>50</v>
      </c>
      <c r="F278" s="6"/>
    </row>
    <row r="279" ht="15.95" customHeight="1" spans="1:6">
      <c r="A279" s="4">
        <v>275</v>
      </c>
      <c r="B279" s="4" t="s">
        <v>29</v>
      </c>
      <c r="C279" s="4" t="str">
        <f>"21002010625"</f>
        <v>21002010625</v>
      </c>
      <c r="D279" s="4">
        <v>60</v>
      </c>
      <c r="E279" s="4">
        <v>50</v>
      </c>
      <c r="F279" s="6"/>
    </row>
    <row r="280" ht="15.95" customHeight="1" spans="1:6">
      <c r="A280" s="4">
        <v>276</v>
      </c>
      <c r="B280" s="4" t="s">
        <v>29</v>
      </c>
      <c r="C280" s="4" t="str">
        <f>"21002010325"</f>
        <v>21002010325</v>
      </c>
      <c r="D280" s="4">
        <v>59</v>
      </c>
      <c r="E280" s="4">
        <v>52</v>
      </c>
      <c r="F280" s="6"/>
    </row>
    <row r="281" ht="15.95" customHeight="1" spans="1:6">
      <c r="A281" s="4">
        <v>277</v>
      </c>
      <c r="B281" s="4" t="s">
        <v>29</v>
      </c>
      <c r="C281" s="4" t="str">
        <f>"21002010619"</f>
        <v>21002010619</v>
      </c>
      <c r="D281" s="4">
        <v>59</v>
      </c>
      <c r="E281" s="4">
        <v>52</v>
      </c>
      <c r="F281" s="6"/>
    </row>
    <row r="282" ht="15.95" customHeight="1" spans="1:6">
      <c r="A282" s="4">
        <v>278</v>
      </c>
      <c r="B282" s="4" t="s">
        <v>29</v>
      </c>
      <c r="C282" s="4" t="str">
        <f>"21002011202"</f>
        <v>21002011202</v>
      </c>
      <c r="D282" s="4">
        <v>59</v>
      </c>
      <c r="E282" s="4">
        <v>52</v>
      </c>
      <c r="F282" s="6"/>
    </row>
    <row r="283" ht="15.95" customHeight="1" spans="1:6">
      <c r="A283" s="4">
        <v>279</v>
      </c>
      <c r="B283" s="4" t="s">
        <v>29</v>
      </c>
      <c r="C283" s="4" t="str">
        <f>"21002010207"</f>
        <v>21002010207</v>
      </c>
      <c r="D283" s="4">
        <v>58</v>
      </c>
      <c r="E283" s="4">
        <v>55</v>
      </c>
      <c r="F283" s="6"/>
    </row>
    <row r="284" ht="15.95" customHeight="1" spans="1:6">
      <c r="A284" s="4">
        <v>280</v>
      </c>
      <c r="B284" s="4" t="s">
        <v>29</v>
      </c>
      <c r="C284" s="4" t="str">
        <f>"21002010416"</f>
        <v>21002010416</v>
      </c>
      <c r="D284" s="4">
        <v>56</v>
      </c>
      <c r="E284" s="4">
        <v>56</v>
      </c>
      <c r="F284" s="6"/>
    </row>
    <row r="285" ht="15.95" customHeight="1" spans="1:6">
      <c r="A285" s="4">
        <v>281</v>
      </c>
      <c r="B285" s="4" t="s">
        <v>29</v>
      </c>
      <c r="C285" s="4" t="str">
        <f>"21002010329"</f>
        <v>21002010329</v>
      </c>
      <c r="D285" s="4">
        <v>54</v>
      </c>
      <c r="E285" s="4">
        <v>57</v>
      </c>
      <c r="F285" s="6"/>
    </row>
    <row r="286" ht="15.95" customHeight="1" spans="1:6">
      <c r="A286" s="4">
        <v>282</v>
      </c>
      <c r="B286" s="4" t="s">
        <v>29</v>
      </c>
      <c r="C286" s="4" t="str">
        <f>"21002010311"</f>
        <v>21002010311</v>
      </c>
      <c r="D286" s="4">
        <v>53</v>
      </c>
      <c r="E286" s="4">
        <v>58</v>
      </c>
      <c r="F286" s="6"/>
    </row>
    <row r="287" ht="15.95" customHeight="1" spans="1:6">
      <c r="A287" s="4">
        <v>283</v>
      </c>
      <c r="B287" s="4" t="s">
        <v>29</v>
      </c>
      <c r="C287" s="4" t="str">
        <f>"21002010504"</f>
        <v>21002010504</v>
      </c>
      <c r="D287" s="4">
        <v>47</v>
      </c>
      <c r="E287" s="4">
        <v>59</v>
      </c>
      <c r="F287" s="6"/>
    </row>
    <row r="288" ht="15.95" customHeight="1" spans="1:6">
      <c r="A288" s="4">
        <v>284</v>
      </c>
      <c r="B288" s="4" t="s">
        <v>29</v>
      </c>
      <c r="C288" s="4" t="str">
        <f>"21002010119"</f>
        <v>21002010119</v>
      </c>
      <c r="D288" s="4" t="s">
        <v>11</v>
      </c>
      <c r="E288" s="4">
        <v>60</v>
      </c>
      <c r="F288" s="6"/>
    </row>
    <row r="289" ht="15.95" customHeight="1" spans="1:6">
      <c r="A289" s="4">
        <v>285</v>
      </c>
      <c r="B289" s="4" t="s">
        <v>29</v>
      </c>
      <c r="C289" s="4" t="str">
        <f>"21002010129"</f>
        <v>21002010129</v>
      </c>
      <c r="D289" s="4" t="s">
        <v>11</v>
      </c>
      <c r="E289" s="4">
        <v>60</v>
      </c>
      <c r="F289" s="6"/>
    </row>
    <row r="290" ht="15.95" customHeight="1" spans="1:6">
      <c r="A290" s="4">
        <v>286</v>
      </c>
      <c r="B290" s="4" t="s">
        <v>29</v>
      </c>
      <c r="C290" s="4" t="str">
        <f>"21002010226"</f>
        <v>21002010226</v>
      </c>
      <c r="D290" s="4" t="s">
        <v>11</v>
      </c>
      <c r="E290" s="4">
        <v>60</v>
      </c>
      <c r="F290" s="6"/>
    </row>
    <row r="291" ht="15.95" customHeight="1" spans="1:6">
      <c r="A291" s="4">
        <v>287</v>
      </c>
      <c r="B291" s="4" t="s">
        <v>29</v>
      </c>
      <c r="C291" s="4" t="str">
        <f>"21002010316"</f>
        <v>21002010316</v>
      </c>
      <c r="D291" s="4" t="s">
        <v>11</v>
      </c>
      <c r="E291" s="4">
        <v>60</v>
      </c>
      <c r="F291" s="6"/>
    </row>
    <row r="292" ht="15.95" customHeight="1" spans="1:6">
      <c r="A292" s="4">
        <v>288</v>
      </c>
      <c r="B292" s="4" t="s">
        <v>29</v>
      </c>
      <c r="C292" s="4" t="str">
        <f>"21002010323"</f>
        <v>21002010323</v>
      </c>
      <c r="D292" s="4" t="s">
        <v>11</v>
      </c>
      <c r="E292" s="4">
        <v>60</v>
      </c>
      <c r="F292" s="6"/>
    </row>
    <row r="293" ht="15.95" customHeight="1" spans="1:6">
      <c r="A293" s="4">
        <v>289</v>
      </c>
      <c r="B293" s="4" t="s">
        <v>29</v>
      </c>
      <c r="C293" s="4" t="str">
        <f>"21002010522"</f>
        <v>21002010522</v>
      </c>
      <c r="D293" s="4" t="s">
        <v>11</v>
      </c>
      <c r="E293" s="4">
        <v>60</v>
      </c>
      <c r="F293" s="6"/>
    </row>
    <row r="294" ht="15.95" customHeight="1" spans="1:6">
      <c r="A294" s="4">
        <v>290</v>
      </c>
      <c r="B294" s="4" t="s">
        <v>29</v>
      </c>
      <c r="C294" s="4" t="str">
        <f>"21002010604"</f>
        <v>21002010604</v>
      </c>
      <c r="D294" s="4" t="s">
        <v>11</v>
      </c>
      <c r="E294" s="4">
        <v>60</v>
      </c>
      <c r="F294" s="6"/>
    </row>
    <row r="295" ht="15.95" customHeight="1" spans="1:6">
      <c r="A295" s="4">
        <v>291</v>
      </c>
      <c r="B295" s="4" t="s">
        <v>30</v>
      </c>
      <c r="C295" s="4" t="str">
        <f>"21002010701"</f>
        <v>21002010701</v>
      </c>
      <c r="D295" s="4">
        <v>78</v>
      </c>
      <c r="E295" s="4">
        <v>1</v>
      </c>
      <c r="F295" s="6" t="s">
        <v>10</v>
      </c>
    </row>
    <row r="296" ht="15.95" customHeight="1" spans="1:6">
      <c r="A296" s="4">
        <v>292</v>
      </c>
      <c r="B296" s="4" t="s">
        <v>30</v>
      </c>
      <c r="C296" s="4" t="str">
        <f>"21002010825"</f>
        <v>21002010825</v>
      </c>
      <c r="D296" s="4">
        <v>77</v>
      </c>
      <c r="E296" s="4">
        <v>2</v>
      </c>
      <c r="F296" s="6" t="s">
        <v>10</v>
      </c>
    </row>
    <row r="297" ht="15.95" customHeight="1" spans="1:6">
      <c r="A297" s="4">
        <v>293</v>
      </c>
      <c r="B297" s="4" t="s">
        <v>30</v>
      </c>
      <c r="C297" s="4" t="str">
        <f>"21002010804"</f>
        <v>21002010804</v>
      </c>
      <c r="D297" s="4">
        <v>74</v>
      </c>
      <c r="E297" s="4">
        <v>3</v>
      </c>
      <c r="F297" s="6" t="s">
        <v>10</v>
      </c>
    </row>
    <row r="298" ht="15.95" customHeight="1" spans="1:6">
      <c r="A298" s="4">
        <v>294</v>
      </c>
      <c r="B298" s="4" t="s">
        <v>30</v>
      </c>
      <c r="C298" s="4" t="str">
        <f>"21002010821"</f>
        <v>21002010821</v>
      </c>
      <c r="D298" s="4" t="s">
        <v>11</v>
      </c>
      <c r="E298" s="4">
        <v>4</v>
      </c>
      <c r="F298" s="6"/>
    </row>
    <row r="299" ht="15.95" customHeight="1" spans="1:6">
      <c r="A299" s="4">
        <v>295</v>
      </c>
      <c r="B299" s="4" t="s">
        <v>31</v>
      </c>
      <c r="C299" s="4" t="str">
        <f>"21002010710"</f>
        <v>21002010710</v>
      </c>
      <c r="D299" s="4">
        <v>88</v>
      </c>
      <c r="E299" s="4">
        <v>1</v>
      </c>
      <c r="F299" s="6" t="s">
        <v>10</v>
      </c>
    </row>
    <row r="300" ht="15.95" customHeight="1" spans="1:6">
      <c r="A300" s="4">
        <v>296</v>
      </c>
      <c r="B300" s="4" t="s">
        <v>31</v>
      </c>
      <c r="C300" s="4" t="str">
        <f>"21002010702"</f>
        <v>21002010702</v>
      </c>
      <c r="D300" s="4">
        <v>84</v>
      </c>
      <c r="E300" s="4">
        <v>2</v>
      </c>
      <c r="F300" s="6" t="s">
        <v>10</v>
      </c>
    </row>
    <row r="301" ht="15.95" customHeight="1" spans="1:6">
      <c r="A301" s="4">
        <v>297</v>
      </c>
      <c r="B301" s="4" t="s">
        <v>31</v>
      </c>
      <c r="C301" s="4" t="str">
        <f>"21002010813"</f>
        <v>21002010813</v>
      </c>
      <c r="D301" s="4">
        <v>81</v>
      </c>
      <c r="E301" s="4">
        <v>3</v>
      </c>
      <c r="F301" s="6" t="s">
        <v>10</v>
      </c>
    </row>
    <row r="302" ht="15.95" customHeight="1" spans="1:6">
      <c r="A302" s="4">
        <v>298</v>
      </c>
      <c r="B302" s="4" t="s">
        <v>31</v>
      </c>
      <c r="C302" s="4" t="str">
        <f>"21002010730"</f>
        <v>21002010730</v>
      </c>
      <c r="D302" s="4">
        <v>79</v>
      </c>
      <c r="E302" s="4">
        <v>4</v>
      </c>
      <c r="F302" s="6" t="s">
        <v>10</v>
      </c>
    </row>
    <row r="303" ht="15.95" customHeight="1" spans="1:6">
      <c r="A303" s="4">
        <v>299</v>
      </c>
      <c r="B303" s="4" t="s">
        <v>31</v>
      </c>
      <c r="C303" s="4" t="str">
        <f>"21002010806"</f>
        <v>21002010806</v>
      </c>
      <c r="D303" s="4">
        <v>79</v>
      </c>
      <c r="E303" s="4">
        <v>4</v>
      </c>
      <c r="F303" s="6" t="s">
        <v>10</v>
      </c>
    </row>
    <row r="304" ht="15.95" customHeight="1" spans="1:6">
      <c r="A304" s="4">
        <v>300</v>
      </c>
      <c r="B304" s="4" t="s">
        <v>31</v>
      </c>
      <c r="C304" s="4" t="str">
        <f>"21002011109"</f>
        <v>21002011109</v>
      </c>
      <c r="D304" s="4">
        <v>78</v>
      </c>
      <c r="E304" s="4">
        <v>6</v>
      </c>
      <c r="F304" s="6" t="s">
        <v>10</v>
      </c>
    </row>
    <row r="305" ht="15.95" customHeight="1" spans="1:6">
      <c r="A305" s="4">
        <v>301</v>
      </c>
      <c r="B305" s="4" t="s">
        <v>31</v>
      </c>
      <c r="C305" s="4" t="str">
        <f>"21002011112"</f>
        <v>21002011112</v>
      </c>
      <c r="D305" s="4">
        <v>76</v>
      </c>
      <c r="E305" s="4">
        <v>7</v>
      </c>
      <c r="F305" s="6"/>
    </row>
    <row r="306" ht="15.95" customHeight="1" spans="1:6">
      <c r="A306" s="4">
        <v>302</v>
      </c>
      <c r="B306" s="4" t="s">
        <v>32</v>
      </c>
      <c r="C306" s="4" t="str">
        <f>"21002011121"</f>
        <v>21002011121</v>
      </c>
      <c r="D306" s="4">
        <v>92</v>
      </c>
      <c r="E306" s="4">
        <v>1</v>
      </c>
      <c r="F306" s="6" t="s">
        <v>10</v>
      </c>
    </row>
    <row r="307" ht="15.95" customHeight="1" spans="1:6">
      <c r="A307" s="4">
        <v>303</v>
      </c>
      <c r="B307" s="4" t="s">
        <v>32</v>
      </c>
      <c r="C307" s="4" t="str">
        <f>"21002010812"</f>
        <v>21002010812</v>
      </c>
      <c r="D307" s="4">
        <v>90</v>
      </c>
      <c r="E307" s="4">
        <v>2</v>
      </c>
      <c r="F307" s="6" t="s">
        <v>10</v>
      </c>
    </row>
    <row r="308" ht="15.95" customHeight="1" spans="1:6">
      <c r="A308" s="4">
        <v>304</v>
      </c>
      <c r="B308" s="4" t="s">
        <v>32</v>
      </c>
      <c r="C308" s="4" t="str">
        <f>"21002010721"</f>
        <v>21002010721</v>
      </c>
      <c r="D308" s="4">
        <v>88</v>
      </c>
      <c r="E308" s="4">
        <v>3</v>
      </c>
      <c r="F308" s="6" t="s">
        <v>10</v>
      </c>
    </row>
    <row r="309" ht="15.95" customHeight="1" spans="1:6">
      <c r="A309" s="4">
        <v>305</v>
      </c>
      <c r="B309" s="4" t="s">
        <v>32</v>
      </c>
      <c r="C309" s="4" t="str">
        <f>"21002010819"</f>
        <v>21002010819</v>
      </c>
      <c r="D309" s="4">
        <v>86</v>
      </c>
      <c r="E309" s="4">
        <v>4</v>
      </c>
      <c r="F309" s="6"/>
    </row>
    <row r="310" ht="15.95" customHeight="1" spans="1:6">
      <c r="A310" s="4">
        <v>306</v>
      </c>
      <c r="B310" s="4" t="s">
        <v>32</v>
      </c>
      <c r="C310" s="4" t="str">
        <f>"21002010823"</f>
        <v>21002010823</v>
      </c>
      <c r="D310" s="4">
        <v>80</v>
      </c>
      <c r="E310" s="4">
        <v>5</v>
      </c>
      <c r="F310" s="6"/>
    </row>
    <row r="311" ht="15.95" customHeight="1" spans="1:6">
      <c r="A311" s="4">
        <v>307</v>
      </c>
      <c r="B311" s="4" t="s">
        <v>32</v>
      </c>
      <c r="C311" s="4" t="str">
        <f>"21002010805"</f>
        <v>21002010805</v>
      </c>
      <c r="D311" s="4">
        <v>78</v>
      </c>
      <c r="E311" s="4">
        <v>6</v>
      </c>
      <c r="F311" s="6"/>
    </row>
    <row r="312" ht="15.95" customHeight="1" spans="1:6">
      <c r="A312" s="4">
        <v>308</v>
      </c>
      <c r="B312" s="4" t="s">
        <v>32</v>
      </c>
      <c r="C312" s="4" t="str">
        <f>"21002011101"</f>
        <v>21002011101</v>
      </c>
      <c r="D312" s="4">
        <v>73</v>
      </c>
      <c r="E312" s="4">
        <v>7</v>
      </c>
      <c r="F312" s="6"/>
    </row>
    <row r="313" ht="15.95" customHeight="1" spans="1:6">
      <c r="A313" s="4">
        <v>309</v>
      </c>
      <c r="B313" s="4" t="s">
        <v>33</v>
      </c>
      <c r="C313" s="4" t="str">
        <f>"21002010929"</f>
        <v>21002010929</v>
      </c>
      <c r="D313" s="4">
        <v>87</v>
      </c>
      <c r="E313" s="4">
        <v>1</v>
      </c>
      <c r="F313" s="6" t="s">
        <v>10</v>
      </c>
    </row>
    <row r="314" ht="15.95" customHeight="1" spans="1:6">
      <c r="A314" s="4">
        <v>310</v>
      </c>
      <c r="B314" s="4" t="s">
        <v>33</v>
      </c>
      <c r="C314" s="4" t="str">
        <f>"21002010925"</f>
        <v>21002010925</v>
      </c>
      <c r="D314" s="4">
        <v>84</v>
      </c>
      <c r="E314" s="4">
        <v>2</v>
      </c>
      <c r="F314" s="6" t="s">
        <v>10</v>
      </c>
    </row>
    <row r="315" ht="15.95" customHeight="1" spans="1:6">
      <c r="A315" s="4">
        <v>311</v>
      </c>
      <c r="B315" s="4" t="s">
        <v>33</v>
      </c>
      <c r="C315" s="4" t="str">
        <f>"21002010901"</f>
        <v>21002010901</v>
      </c>
      <c r="D315" s="4">
        <v>81</v>
      </c>
      <c r="E315" s="4">
        <v>3</v>
      </c>
      <c r="F315" s="6" t="s">
        <v>10</v>
      </c>
    </row>
    <row r="316" ht="15.95" customHeight="1" spans="1:6">
      <c r="A316" s="4">
        <v>312</v>
      </c>
      <c r="B316" s="4" t="s">
        <v>33</v>
      </c>
      <c r="C316" s="4" t="str">
        <f>"21002010913"</f>
        <v>21002010913</v>
      </c>
      <c r="D316" s="4">
        <v>79</v>
      </c>
      <c r="E316" s="4">
        <v>4</v>
      </c>
      <c r="F316" s="6" t="s">
        <v>10</v>
      </c>
    </row>
    <row r="317" ht="15.95" customHeight="1" spans="1:6">
      <c r="A317" s="4">
        <v>313</v>
      </c>
      <c r="B317" s="4" t="s">
        <v>33</v>
      </c>
      <c r="C317" s="4" t="str">
        <f>"21002010910"</f>
        <v>21002010910</v>
      </c>
      <c r="D317" s="4">
        <v>76</v>
      </c>
      <c r="E317" s="4">
        <v>5</v>
      </c>
      <c r="F317" s="6" t="s">
        <v>10</v>
      </c>
    </row>
    <row r="318" ht="15.95" customHeight="1" spans="1:6">
      <c r="A318" s="4">
        <v>314</v>
      </c>
      <c r="B318" s="4" t="s">
        <v>33</v>
      </c>
      <c r="C318" s="4" t="str">
        <f>"21002011222"</f>
        <v>21002011222</v>
      </c>
      <c r="D318" s="4">
        <v>76</v>
      </c>
      <c r="E318" s="4">
        <v>5</v>
      </c>
      <c r="F318" s="6" t="s">
        <v>10</v>
      </c>
    </row>
    <row r="319" ht="15.95" customHeight="1" spans="1:6">
      <c r="A319" s="4">
        <v>315</v>
      </c>
      <c r="B319" s="4" t="s">
        <v>33</v>
      </c>
      <c r="C319" s="4" t="str">
        <f>"21002011228"</f>
        <v>21002011228</v>
      </c>
      <c r="D319" s="4">
        <v>76</v>
      </c>
      <c r="E319" s="4">
        <v>5</v>
      </c>
      <c r="F319" s="6" t="s">
        <v>10</v>
      </c>
    </row>
    <row r="320" ht="15.95" customHeight="1" spans="1:6">
      <c r="A320" s="4">
        <v>316</v>
      </c>
      <c r="B320" s="4" t="s">
        <v>33</v>
      </c>
      <c r="C320" s="4" t="str">
        <f>"21002010922"</f>
        <v>21002010922</v>
      </c>
      <c r="D320" s="4">
        <v>75</v>
      </c>
      <c r="E320" s="4">
        <v>8</v>
      </c>
      <c r="F320" s="6" t="s">
        <v>10</v>
      </c>
    </row>
    <row r="321" ht="15.95" customHeight="1" spans="1:6">
      <c r="A321" s="4">
        <v>317</v>
      </c>
      <c r="B321" s="4" t="s">
        <v>33</v>
      </c>
      <c r="C321" s="4" t="str">
        <f>"21002010926"</f>
        <v>21002010926</v>
      </c>
      <c r="D321" s="4">
        <v>72</v>
      </c>
      <c r="E321" s="4">
        <v>9</v>
      </c>
      <c r="F321" s="6" t="s">
        <v>10</v>
      </c>
    </row>
    <row r="322" ht="15.95" customHeight="1" spans="1:6">
      <c r="A322" s="4">
        <v>318</v>
      </c>
      <c r="B322" s="4" t="s">
        <v>33</v>
      </c>
      <c r="C322" s="4" t="str">
        <f>"21002011225"</f>
        <v>21002011225</v>
      </c>
      <c r="D322" s="4">
        <v>72</v>
      </c>
      <c r="E322" s="4">
        <v>9</v>
      </c>
      <c r="F322" s="6" t="s">
        <v>10</v>
      </c>
    </row>
    <row r="323" ht="15.95" customHeight="1" spans="1:6">
      <c r="A323" s="4">
        <v>319</v>
      </c>
      <c r="B323" s="4" t="s">
        <v>33</v>
      </c>
      <c r="C323" s="4" t="str">
        <f>"21002010924"</f>
        <v>21002010924</v>
      </c>
      <c r="D323" s="4">
        <v>70</v>
      </c>
      <c r="E323" s="4">
        <v>11</v>
      </c>
      <c r="F323" s="6" t="s">
        <v>10</v>
      </c>
    </row>
    <row r="324" ht="15.95" customHeight="1" spans="1:6">
      <c r="A324" s="4">
        <v>320</v>
      </c>
      <c r="B324" s="4" t="s">
        <v>33</v>
      </c>
      <c r="C324" s="4" t="str">
        <f>"21002011229"</f>
        <v>21002011229</v>
      </c>
      <c r="D324" s="4">
        <v>69</v>
      </c>
      <c r="E324" s="4">
        <v>12</v>
      </c>
      <c r="F324" s="6" t="s">
        <v>10</v>
      </c>
    </row>
    <row r="325" ht="15.95" customHeight="1" spans="1:6">
      <c r="A325" s="4">
        <v>321</v>
      </c>
      <c r="B325" s="4" t="s">
        <v>33</v>
      </c>
      <c r="C325" s="4" t="str">
        <f>"21002010911"</f>
        <v>21002010911</v>
      </c>
      <c r="D325" s="4">
        <v>68</v>
      </c>
      <c r="E325" s="4">
        <v>13</v>
      </c>
      <c r="F325" s="6"/>
    </row>
    <row r="326" ht="15.95" customHeight="1" spans="1:6">
      <c r="A326" s="4">
        <v>322</v>
      </c>
      <c r="B326" s="4" t="s">
        <v>33</v>
      </c>
      <c r="C326" s="4" t="str">
        <f>"21002010914"</f>
        <v>21002010914</v>
      </c>
      <c r="D326" s="4">
        <v>68</v>
      </c>
      <c r="E326" s="4">
        <v>13</v>
      </c>
      <c r="F326" s="6"/>
    </row>
    <row r="327" ht="15.95" customHeight="1" spans="1:6">
      <c r="A327" s="4">
        <v>323</v>
      </c>
      <c r="B327" s="4" t="s">
        <v>33</v>
      </c>
      <c r="C327" s="4" t="str">
        <f>"21002010915"</f>
        <v>21002010915</v>
      </c>
      <c r="D327" s="4">
        <v>68</v>
      </c>
      <c r="E327" s="4">
        <v>13</v>
      </c>
      <c r="F327" s="6"/>
    </row>
    <row r="328" ht="15.95" customHeight="1" spans="1:6">
      <c r="A328" s="4">
        <v>324</v>
      </c>
      <c r="B328" s="4" t="s">
        <v>33</v>
      </c>
      <c r="C328" s="4" t="str">
        <f>"21002011227"</f>
        <v>21002011227</v>
      </c>
      <c r="D328" s="4">
        <v>68</v>
      </c>
      <c r="E328" s="4">
        <v>13</v>
      </c>
      <c r="F328" s="6"/>
    </row>
    <row r="329" ht="15.95" customHeight="1" spans="1:6">
      <c r="A329" s="4">
        <v>325</v>
      </c>
      <c r="B329" s="4" t="s">
        <v>33</v>
      </c>
      <c r="C329" s="4" t="str">
        <f>"21002010905"</f>
        <v>21002010905</v>
      </c>
      <c r="D329" s="4">
        <v>67</v>
      </c>
      <c r="E329" s="4">
        <v>17</v>
      </c>
      <c r="F329" s="6"/>
    </row>
    <row r="330" ht="15.95" customHeight="1" spans="1:6">
      <c r="A330" s="4">
        <v>326</v>
      </c>
      <c r="B330" s="4" t="s">
        <v>33</v>
      </c>
      <c r="C330" s="4" t="str">
        <f>"21002010930"</f>
        <v>21002010930</v>
      </c>
      <c r="D330" s="4">
        <v>66</v>
      </c>
      <c r="E330" s="4">
        <v>18</v>
      </c>
      <c r="F330" s="6"/>
    </row>
    <row r="331" ht="15.95" customHeight="1" spans="1:6">
      <c r="A331" s="4">
        <v>327</v>
      </c>
      <c r="B331" s="4" t="s">
        <v>33</v>
      </c>
      <c r="C331" s="4" t="str">
        <f>"21002011226"</f>
        <v>21002011226</v>
      </c>
      <c r="D331" s="4">
        <v>66</v>
      </c>
      <c r="E331" s="4">
        <v>18</v>
      </c>
      <c r="F331" s="6"/>
    </row>
    <row r="332" ht="15.95" customHeight="1" spans="1:6">
      <c r="A332" s="4">
        <v>328</v>
      </c>
      <c r="B332" s="4" t="s">
        <v>33</v>
      </c>
      <c r="C332" s="4" t="str">
        <f>"21002010918"</f>
        <v>21002010918</v>
      </c>
      <c r="D332" s="4">
        <v>64</v>
      </c>
      <c r="E332" s="4">
        <v>20</v>
      </c>
      <c r="F332" s="6"/>
    </row>
    <row r="333" ht="15.95" customHeight="1" spans="1:6">
      <c r="A333" s="4">
        <v>329</v>
      </c>
      <c r="B333" s="4" t="s">
        <v>33</v>
      </c>
      <c r="C333" s="4" t="str">
        <f>"21002010902"</f>
        <v>21002010902</v>
      </c>
      <c r="D333" s="4">
        <v>63</v>
      </c>
      <c r="E333" s="4">
        <v>21</v>
      </c>
      <c r="F333" s="6"/>
    </row>
    <row r="334" ht="15.95" customHeight="1" spans="1:6">
      <c r="A334" s="4">
        <v>330</v>
      </c>
      <c r="B334" s="4" t="s">
        <v>33</v>
      </c>
      <c r="C334" s="4" t="str">
        <f>"21002010912"</f>
        <v>21002010912</v>
      </c>
      <c r="D334" s="4">
        <v>59</v>
      </c>
      <c r="E334" s="4">
        <v>22</v>
      </c>
      <c r="F334" s="6"/>
    </row>
    <row r="335" ht="15.95" customHeight="1" spans="1:6">
      <c r="A335" s="4">
        <v>331</v>
      </c>
      <c r="B335" s="4" t="s">
        <v>33</v>
      </c>
      <c r="C335" s="4" t="str">
        <f>"21002010916"</f>
        <v>21002010916</v>
      </c>
      <c r="D335" s="4">
        <v>59</v>
      </c>
      <c r="E335" s="4">
        <v>22</v>
      </c>
      <c r="F335" s="6"/>
    </row>
    <row r="336" ht="15.95" customHeight="1" spans="1:6">
      <c r="A336" s="4">
        <v>332</v>
      </c>
      <c r="B336" s="4" t="s">
        <v>33</v>
      </c>
      <c r="C336" s="4" t="str">
        <f>"21002010919"</f>
        <v>21002010919</v>
      </c>
      <c r="D336" s="4">
        <v>59</v>
      </c>
      <c r="E336" s="4">
        <v>22</v>
      </c>
      <c r="F336" s="6"/>
    </row>
    <row r="337" ht="15.95" customHeight="1" spans="1:6">
      <c r="A337" s="4">
        <v>333</v>
      </c>
      <c r="B337" s="4" t="s">
        <v>33</v>
      </c>
      <c r="C337" s="4" t="str">
        <f>"21002010920"</f>
        <v>21002010920</v>
      </c>
      <c r="D337" s="4">
        <v>57</v>
      </c>
      <c r="E337" s="4">
        <v>25</v>
      </c>
      <c r="F337" s="6"/>
    </row>
    <row r="338" ht="15.95" customHeight="1" spans="1:6">
      <c r="A338" s="4">
        <v>334</v>
      </c>
      <c r="B338" s="4" t="s">
        <v>33</v>
      </c>
      <c r="C338" s="4" t="str">
        <f>"21002010927"</f>
        <v>21002010927</v>
      </c>
      <c r="D338" s="4">
        <v>56</v>
      </c>
      <c r="E338" s="4">
        <v>26</v>
      </c>
      <c r="F338" s="6"/>
    </row>
    <row r="339" ht="15.95" customHeight="1" spans="1:6">
      <c r="A339" s="4">
        <v>335</v>
      </c>
      <c r="B339" s="4" t="s">
        <v>33</v>
      </c>
      <c r="C339" s="4" t="str">
        <f>"21002010909"</f>
        <v>21002010909</v>
      </c>
      <c r="D339" s="4">
        <v>55</v>
      </c>
      <c r="E339" s="4">
        <v>27</v>
      </c>
      <c r="F339" s="6"/>
    </row>
    <row r="340" ht="15.95" customHeight="1" spans="1:6">
      <c r="A340" s="4">
        <v>336</v>
      </c>
      <c r="B340" s="4" t="s">
        <v>33</v>
      </c>
      <c r="C340" s="4" t="str">
        <f>"21002011221"</f>
        <v>21002011221</v>
      </c>
      <c r="D340" s="4">
        <v>55</v>
      </c>
      <c r="E340" s="4">
        <v>27</v>
      </c>
      <c r="F340" s="6"/>
    </row>
    <row r="341" ht="15.95" customHeight="1" spans="1:6">
      <c r="A341" s="4">
        <v>337</v>
      </c>
      <c r="B341" s="4" t="s">
        <v>33</v>
      </c>
      <c r="C341" s="4" t="str">
        <f>"21002010906"</f>
        <v>21002010906</v>
      </c>
      <c r="D341" s="4">
        <v>54</v>
      </c>
      <c r="E341" s="4">
        <v>29</v>
      </c>
      <c r="F341" s="6"/>
    </row>
    <row r="342" ht="15.95" customHeight="1" spans="1:6">
      <c r="A342" s="4">
        <v>338</v>
      </c>
      <c r="B342" s="4" t="s">
        <v>33</v>
      </c>
      <c r="C342" s="4" t="str">
        <f>"21002010928"</f>
        <v>21002010928</v>
      </c>
      <c r="D342" s="4">
        <v>54</v>
      </c>
      <c r="E342" s="4">
        <v>29</v>
      </c>
      <c r="F342" s="6"/>
    </row>
    <row r="343" ht="15.95" customHeight="1" spans="1:6">
      <c r="A343" s="4">
        <v>339</v>
      </c>
      <c r="B343" s="4" t="s">
        <v>33</v>
      </c>
      <c r="C343" s="4" t="str">
        <f>"21002011223"</f>
        <v>21002011223</v>
      </c>
      <c r="D343" s="4">
        <v>54</v>
      </c>
      <c r="E343" s="4">
        <v>29</v>
      </c>
      <c r="F343" s="6"/>
    </row>
    <row r="344" ht="15.95" customHeight="1" spans="1:6">
      <c r="A344" s="4">
        <v>340</v>
      </c>
      <c r="B344" s="4" t="s">
        <v>33</v>
      </c>
      <c r="C344" s="4" t="str">
        <f>"21002011224"</f>
        <v>21002011224</v>
      </c>
      <c r="D344" s="4">
        <v>49</v>
      </c>
      <c r="E344" s="4">
        <v>32</v>
      </c>
      <c r="F344" s="6"/>
    </row>
    <row r="345" ht="15.95" customHeight="1" spans="1:6">
      <c r="A345" s="4">
        <v>341</v>
      </c>
      <c r="B345" s="4" t="s">
        <v>33</v>
      </c>
      <c r="C345" s="4" t="str">
        <f>"21002010908"</f>
        <v>21002010908</v>
      </c>
      <c r="D345" s="4">
        <v>47</v>
      </c>
      <c r="E345" s="4">
        <v>33</v>
      </c>
      <c r="F345" s="6"/>
    </row>
    <row r="346" ht="15.95" customHeight="1" spans="1:6">
      <c r="A346" s="4">
        <v>342</v>
      </c>
      <c r="B346" s="4" t="s">
        <v>33</v>
      </c>
      <c r="C346" s="4" t="str">
        <f>"21002010907"</f>
        <v>21002010907</v>
      </c>
      <c r="D346" s="4">
        <v>45</v>
      </c>
      <c r="E346" s="4">
        <v>34</v>
      </c>
      <c r="F346" s="6"/>
    </row>
    <row r="347" ht="15.95" customHeight="1" spans="1:6">
      <c r="A347" s="4">
        <v>343</v>
      </c>
      <c r="B347" s="4" t="s">
        <v>33</v>
      </c>
      <c r="C347" s="4" t="str">
        <f>"21002010917"</f>
        <v>21002010917</v>
      </c>
      <c r="D347" s="4">
        <v>43</v>
      </c>
      <c r="E347" s="4">
        <v>35</v>
      </c>
      <c r="F347" s="6"/>
    </row>
    <row r="348" ht="15.95" customHeight="1" spans="1:6">
      <c r="A348" s="4">
        <v>344</v>
      </c>
      <c r="B348" s="4" t="s">
        <v>33</v>
      </c>
      <c r="C348" s="4" t="str">
        <f>"21002010923"</f>
        <v>21002010923</v>
      </c>
      <c r="D348" s="4">
        <v>43</v>
      </c>
      <c r="E348" s="4">
        <v>35</v>
      </c>
      <c r="F348" s="6"/>
    </row>
    <row r="349" ht="15.95" customHeight="1" spans="1:6">
      <c r="A349" s="4">
        <v>345</v>
      </c>
      <c r="B349" s="4" t="s">
        <v>33</v>
      </c>
      <c r="C349" s="4" t="str">
        <f>"21002010903"</f>
        <v>21002010903</v>
      </c>
      <c r="D349" s="4">
        <v>41</v>
      </c>
      <c r="E349" s="4">
        <v>37</v>
      </c>
      <c r="F349" s="6"/>
    </row>
    <row r="350" ht="15.95" customHeight="1" spans="1:6">
      <c r="A350" s="4">
        <v>346</v>
      </c>
      <c r="B350" s="4" t="s">
        <v>33</v>
      </c>
      <c r="C350" s="4" t="str">
        <f>"21002010921"</f>
        <v>21002010921</v>
      </c>
      <c r="D350" s="4">
        <v>37</v>
      </c>
      <c r="E350" s="4">
        <v>38</v>
      </c>
      <c r="F350" s="6"/>
    </row>
    <row r="351" ht="15.95" customHeight="1" spans="1:6">
      <c r="A351" s="4">
        <v>347</v>
      </c>
      <c r="B351" s="4" t="s">
        <v>33</v>
      </c>
      <c r="C351" s="4" t="str">
        <f>"21002010904"</f>
        <v>21002010904</v>
      </c>
      <c r="D351" s="4" t="s">
        <v>11</v>
      </c>
      <c r="E351" s="4">
        <v>39</v>
      </c>
      <c r="F351" s="6"/>
    </row>
    <row r="352" ht="15.95" customHeight="1" spans="1:6">
      <c r="A352" s="4">
        <v>348</v>
      </c>
      <c r="B352" s="4" t="s">
        <v>34</v>
      </c>
      <c r="C352" s="4" t="str">
        <f>"21002011016"</f>
        <v>21002011016</v>
      </c>
      <c r="D352" s="4">
        <v>66</v>
      </c>
      <c r="E352" s="4">
        <v>1</v>
      </c>
      <c r="F352" s="6" t="s">
        <v>10</v>
      </c>
    </row>
    <row r="353" ht="15.95" customHeight="1" spans="1:6">
      <c r="A353" s="4">
        <v>349</v>
      </c>
      <c r="B353" s="4" t="s">
        <v>34</v>
      </c>
      <c r="C353" s="4" t="str">
        <f>"21002011003"</f>
        <v>21002011003</v>
      </c>
      <c r="D353" s="4">
        <v>63</v>
      </c>
      <c r="E353" s="4">
        <v>2</v>
      </c>
      <c r="F353" s="6" t="s">
        <v>10</v>
      </c>
    </row>
    <row r="354" ht="15.95" customHeight="1" spans="1:6">
      <c r="A354" s="4">
        <v>350</v>
      </c>
      <c r="B354" s="4" t="s">
        <v>34</v>
      </c>
      <c r="C354" s="4" t="str">
        <f>"21002011007"</f>
        <v>21002011007</v>
      </c>
      <c r="D354" s="4">
        <v>61</v>
      </c>
      <c r="E354" s="4">
        <v>3</v>
      </c>
      <c r="F354" s="6" t="s">
        <v>10</v>
      </c>
    </row>
    <row r="355" ht="15.95" customHeight="1" spans="1:6">
      <c r="A355" s="4">
        <v>351</v>
      </c>
      <c r="B355" s="4" t="s">
        <v>34</v>
      </c>
      <c r="C355" s="4" t="str">
        <f>"21002011001"</f>
        <v>21002011001</v>
      </c>
      <c r="D355" s="4">
        <v>60</v>
      </c>
      <c r="E355" s="4">
        <v>4</v>
      </c>
      <c r="F355" s="6" t="s">
        <v>10</v>
      </c>
    </row>
    <row r="356" ht="15.95" customHeight="1" spans="1:6">
      <c r="A356" s="4">
        <v>352</v>
      </c>
      <c r="B356" s="4" t="s">
        <v>34</v>
      </c>
      <c r="C356" s="4" t="str">
        <f>"21002011002"</f>
        <v>21002011002</v>
      </c>
      <c r="D356" s="4">
        <v>60</v>
      </c>
      <c r="E356" s="4">
        <v>4</v>
      </c>
      <c r="F356" s="6" t="s">
        <v>10</v>
      </c>
    </row>
    <row r="357" ht="15.95" customHeight="1" spans="1:6">
      <c r="A357" s="4">
        <v>353</v>
      </c>
      <c r="B357" s="4" t="s">
        <v>34</v>
      </c>
      <c r="C357" s="4" t="str">
        <f>"21002011318"</f>
        <v>21002011318</v>
      </c>
      <c r="D357" s="4">
        <v>59</v>
      </c>
      <c r="E357" s="4">
        <v>6</v>
      </c>
      <c r="F357" s="6"/>
    </row>
    <row r="358" ht="15.95" customHeight="1" spans="1:6">
      <c r="A358" s="4">
        <v>354</v>
      </c>
      <c r="B358" s="4" t="s">
        <v>34</v>
      </c>
      <c r="C358" s="4" t="str">
        <f>"21002011014"</f>
        <v>21002011014</v>
      </c>
      <c r="D358" s="4">
        <v>58</v>
      </c>
      <c r="E358" s="4">
        <v>7</v>
      </c>
      <c r="F358" s="6"/>
    </row>
    <row r="359" ht="15.95" customHeight="1" spans="1:6">
      <c r="A359" s="4">
        <v>355</v>
      </c>
      <c r="B359" s="4" t="s">
        <v>34</v>
      </c>
      <c r="C359" s="4" t="str">
        <f>"21002011026"</f>
        <v>21002011026</v>
      </c>
      <c r="D359" s="4">
        <v>58</v>
      </c>
      <c r="E359" s="4">
        <v>7</v>
      </c>
      <c r="F359" s="6"/>
    </row>
    <row r="360" ht="15.95" customHeight="1" spans="1:6">
      <c r="A360" s="4">
        <v>356</v>
      </c>
      <c r="B360" s="4" t="s">
        <v>34</v>
      </c>
      <c r="C360" s="4" t="str">
        <f>"21002011017"</f>
        <v>21002011017</v>
      </c>
      <c r="D360" s="4">
        <v>57</v>
      </c>
      <c r="E360" s="4">
        <v>9</v>
      </c>
      <c r="F360" s="6"/>
    </row>
    <row r="361" ht="15.95" customHeight="1" spans="1:6">
      <c r="A361" s="4">
        <v>357</v>
      </c>
      <c r="B361" s="4" t="s">
        <v>34</v>
      </c>
      <c r="C361" s="4" t="str">
        <f>"21002011024"</f>
        <v>21002011024</v>
      </c>
      <c r="D361" s="4">
        <v>57</v>
      </c>
      <c r="E361" s="4">
        <v>9</v>
      </c>
      <c r="F361" s="6"/>
    </row>
    <row r="362" ht="15.95" customHeight="1" spans="1:6">
      <c r="A362" s="4">
        <v>358</v>
      </c>
      <c r="B362" s="4" t="s">
        <v>34</v>
      </c>
      <c r="C362" s="4" t="str">
        <f>"21002011004"</f>
        <v>21002011004</v>
      </c>
      <c r="D362" s="4">
        <v>56</v>
      </c>
      <c r="E362" s="4">
        <v>11</v>
      </c>
      <c r="F362" s="6"/>
    </row>
    <row r="363" ht="15.95" customHeight="1" spans="1:6">
      <c r="A363" s="4">
        <v>359</v>
      </c>
      <c r="B363" s="4" t="s">
        <v>34</v>
      </c>
      <c r="C363" s="4" t="str">
        <f>"21002011021"</f>
        <v>21002011021</v>
      </c>
      <c r="D363" s="4">
        <v>56</v>
      </c>
      <c r="E363" s="4">
        <v>11</v>
      </c>
      <c r="F363" s="6"/>
    </row>
    <row r="364" ht="15.95" customHeight="1" spans="1:6">
      <c r="A364" s="4">
        <v>360</v>
      </c>
      <c r="B364" s="4" t="s">
        <v>34</v>
      </c>
      <c r="C364" s="4" t="str">
        <f>"21002011005"</f>
        <v>21002011005</v>
      </c>
      <c r="D364" s="4">
        <v>54</v>
      </c>
      <c r="E364" s="4">
        <v>13</v>
      </c>
      <c r="F364" s="6"/>
    </row>
    <row r="365" ht="15.95" customHeight="1" spans="1:6">
      <c r="A365" s="4">
        <v>361</v>
      </c>
      <c r="B365" s="4" t="s">
        <v>34</v>
      </c>
      <c r="C365" s="4" t="str">
        <f>"21002011012"</f>
        <v>21002011012</v>
      </c>
      <c r="D365" s="4">
        <v>54</v>
      </c>
      <c r="E365" s="4">
        <v>13</v>
      </c>
      <c r="F365" s="6"/>
    </row>
    <row r="366" ht="15.95" customHeight="1" spans="1:6">
      <c r="A366" s="4">
        <v>362</v>
      </c>
      <c r="B366" s="4" t="s">
        <v>34</v>
      </c>
      <c r="C366" s="4" t="str">
        <f>"21002011020"</f>
        <v>21002011020</v>
      </c>
      <c r="D366" s="4">
        <v>54</v>
      </c>
      <c r="E366" s="4">
        <v>13</v>
      </c>
      <c r="F366" s="6"/>
    </row>
    <row r="367" ht="15.95" customHeight="1" spans="1:6">
      <c r="A367" s="4">
        <v>363</v>
      </c>
      <c r="B367" s="4" t="s">
        <v>34</v>
      </c>
      <c r="C367" s="4" t="str">
        <f>"21002011018"</f>
        <v>21002011018</v>
      </c>
      <c r="D367" s="4">
        <v>51</v>
      </c>
      <c r="E367" s="4">
        <v>16</v>
      </c>
      <c r="F367" s="6"/>
    </row>
    <row r="368" ht="15.95" customHeight="1" spans="1:6">
      <c r="A368" s="4">
        <v>364</v>
      </c>
      <c r="B368" s="4" t="s">
        <v>34</v>
      </c>
      <c r="C368" s="4" t="str">
        <f>"21002011022"</f>
        <v>21002011022</v>
      </c>
      <c r="D368" s="4">
        <v>46</v>
      </c>
      <c r="E368" s="4">
        <v>17</v>
      </c>
      <c r="F368" s="6"/>
    </row>
    <row r="369" ht="15.95" customHeight="1" spans="1:6">
      <c r="A369" s="4">
        <v>365</v>
      </c>
      <c r="B369" s="4" t="s">
        <v>34</v>
      </c>
      <c r="C369" s="4" t="str">
        <f>"21002011006"</f>
        <v>21002011006</v>
      </c>
      <c r="D369" s="4" t="s">
        <v>11</v>
      </c>
      <c r="E369" s="4">
        <v>18</v>
      </c>
      <c r="F369" s="6"/>
    </row>
    <row r="370" ht="15.95" customHeight="1" spans="1:6">
      <c r="A370" s="4">
        <v>366</v>
      </c>
      <c r="B370" s="4" t="s">
        <v>34</v>
      </c>
      <c r="C370" s="4" t="str">
        <f>"21002011008"</f>
        <v>21002011008</v>
      </c>
      <c r="D370" s="4" t="s">
        <v>11</v>
      </c>
      <c r="E370" s="4">
        <v>18</v>
      </c>
      <c r="F370" s="6"/>
    </row>
    <row r="371" ht="15.95" customHeight="1" spans="1:6">
      <c r="A371" s="4">
        <v>367</v>
      </c>
      <c r="B371" s="4" t="s">
        <v>34</v>
      </c>
      <c r="C371" s="4" t="str">
        <f>"21002011010"</f>
        <v>21002011010</v>
      </c>
      <c r="D371" s="4" t="s">
        <v>11</v>
      </c>
      <c r="E371" s="4">
        <v>18</v>
      </c>
      <c r="F371" s="6"/>
    </row>
    <row r="372" ht="15.95" customHeight="1" spans="1:6">
      <c r="A372" s="4">
        <v>368</v>
      </c>
      <c r="B372" s="4" t="s">
        <v>34</v>
      </c>
      <c r="C372" s="4" t="str">
        <f>"21002011011"</f>
        <v>21002011011</v>
      </c>
      <c r="D372" s="4" t="s">
        <v>11</v>
      </c>
      <c r="E372" s="4">
        <v>18</v>
      </c>
      <c r="F372" s="6"/>
    </row>
    <row r="373" ht="15.95" customHeight="1" spans="1:6">
      <c r="A373" s="4">
        <v>369</v>
      </c>
      <c r="B373" s="4" t="s">
        <v>34</v>
      </c>
      <c r="C373" s="4" t="str">
        <f>"21002011013"</f>
        <v>21002011013</v>
      </c>
      <c r="D373" s="4" t="s">
        <v>11</v>
      </c>
      <c r="E373" s="4">
        <v>18</v>
      </c>
      <c r="F373" s="6"/>
    </row>
    <row r="374" ht="15.95" customHeight="1" spans="1:6">
      <c r="A374" s="4">
        <v>370</v>
      </c>
      <c r="B374" s="4" t="s">
        <v>34</v>
      </c>
      <c r="C374" s="4" t="str">
        <f>"21002011023"</f>
        <v>21002011023</v>
      </c>
      <c r="D374" s="4" t="s">
        <v>11</v>
      </c>
      <c r="E374" s="4">
        <v>18</v>
      </c>
      <c r="F374" s="6"/>
    </row>
    <row r="375" ht="15.95" customHeight="1" spans="1:6">
      <c r="A375" s="4">
        <v>371</v>
      </c>
      <c r="B375" s="4" t="s">
        <v>34</v>
      </c>
      <c r="C375" s="4" t="str">
        <f>"21002011025"</f>
        <v>21002011025</v>
      </c>
      <c r="D375" s="4" t="s">
        <v>11</v>
      </c>
      <c r="E375" s="4">
        <v>18</v>
      </c>
      <c r="F375" s="6"/>
    </row>
    <row r="376" ht="15.95" customHeight="1" spans="1:6">
      <c r="A376" s="4">
        <v>372</v>
      </c>
      <c r="B376" s="4" t="s">
        <v>34</v>
      </c>
      <c r="C376" s="4" t="str">
        <f>"21002011027"</f>
        <v>21002011027</v>
      </c>
      <c r="D376" s="4" t="s">
        <v>11</v>
      </c>
      <c r="E376" s="4">
        <v>18</v>
      </c>
      <c r="F376" s="6"/>
    </row>
    <row r="377" ht="15.95" customHeight="1" spans="1:6">
      <c r="A377" s="4">
        <v>373</v>
      </c>
      <c r="B377" s="4" t="s">
        <v>34</v>
      </c>
      <c r="C377" s="4" t="str">
        <f>"21002011029"</f>
        <v>21002011029</v>
      </c>
      <c r="D377" s="4" t="s">
        <v>11</v>
      </c>
      <c r="E377" s="4">
        <v>18</v>
      </c>
      <c r="F377" s="6"/>
    </row>
    <row r="378" ht="15.95" customHeight="1" spans="1:6">
      <c r="A378" s="4">
        <v>374</v>
      </c>
      <c r="B378" s="4" t="s">
        <v>34</v>
      </c>
      <c r="C378" s="4" t="str">
        <f>"21002011030"</f>
        <v>21002011030</v>
      </c>
      <c r="D378" s="4" t="s">
        <v>11</v>
      </c>
      <c r="E378" s="4">
        <v>18</v>
      </c>
      <c r="F378" s="6"/>
    </row>
    <row r="379" ht="15.95" customHeight="1" spans="1:6">
      <c r="A379" s="4">
        <v>375</v>
      </c>
      <c r="B379" s="4" t="s">
        <v>34</v>
      </c>
      <c r="C379" s="4" t="str">
        <f>"21002011317"</f>
        <v>21002011317</v>
      </c>
      <c r="D379" s="4" t="s">
        <v>11</v>
      </c>
      <c r="E379" s="4">
        <v>18</v>
      </c>
      <c r="F379" s="6"/>
    </row>
    <row r="380" ht="15.95" customHeight="1" spans="1:6">
      <c r="A380" s="4">
        <v>376</v>
      </c>
      <c r="B380" s="4" t="s">
        <v>34</v>
      </c>
      <c r="C380" s="4" t="str">
        <f>"21002011320"</f>
        <v>21002011320</v>
      </c>
      <c r="D380" s="4" t="s">
        <v>11</v>
      </c>
      <c r="E380" s="4">
        <v>18</v>
      </c>
      <c r="F380" s="6"/>
    </row>
    <row r="381" ht="15.95" customHeight="1" spans="1:6">
      <c r="A381" s="4">
        <v>377</v>
      </c>
      <c r="B381" s="4" t="s">
        <v>35</v>
      </c>
      <c r="C381" s="4" t="str">
        <f>"21002011009"</f>
        <v>21002011009</v>
      </c>
      <c r="D381" s="4">
        <v>76</v>
      </c>
      <c r="E381" s="4">
        <v>1</v>
      </c>
      <c r="F381" s="6" t="s">
        <v>10</v>
      </c>
    </row>
    <row r="382" ht="15.95" customHeight="1" spans="1:6">
      <c r="A382" s="4">
        <v>378</v>
      </c>
      <c r="B382" s="4" t="s">
        <v>35</v>
      </c>
      <c r="C382" s="4" t="str">
        <f>"21002011028"</f>
        <v>21002011028</v>
      </c>
      <c r="D382" s="4">
        <v>72</v>
      </c>
      <c r="E382" s="4">
        <v>2</v>
      </c>
      <c r="F382" s="6" t="s">
        <v>10</v>
      </c>
    </row>
    <row r="383" ht="15.95" customHeight="1" spans="1:6">
      <c r="A383" s="4">
        <v>379</v>
      </c>
      <c r="B383" s="4" t="s">
        <v>35</v>
      </c>
      <c r="C383" s="4" t="str">
        <f>"21002011019"</f>
        <v>21002011019</v>
      </c>
      <c r="D383" s="4">
        <v>67</v>
      </c>
      <c r="E383" s="4">
        <v>3</v>
      </c>
      <c r="F383" s="6" t="s">
        <v>10</v>
      </c>
    </row>
    <row r="384" ht="15.95" customHeight="1" spans="1:6">
      <c r="A384" s="4">
        <v>380</v>
      </c>
      <c r="B384" s="4" t="s">
        <v>35</v>
      </c>
      <c r="C384" s="4" t="str">
        <f>"21002011319"</f>
        <v>21002011319</v>
      </c>
      <c r="D384" s="4">
        <v>67</v>
      </c>
      <c r="E384" s="4">
        <v>3</v>
      </c>
      <c r="F384" s="6" t="s">
        <v>10</v>
      </c>
    </row>
    <row r="385" ht="15.95" customHeight="1" spans="1:6">
      <c r="A385" s="4">
        <v>381</v>
      </c>
      <c r="B385" s="4" t="s">
        <v>35</v>
      </c>
      <c r="C385" s="4" t="str">
        <f>"21002011015"</f>
        <v>21002011015</v>
      </c>
      <c r="D385" s="4">
        <v>57</v>
      </c>
      <c r="E385" s="4">
        <v>5</v>
      </c>
      <c r="F385" s="6"/>
    </row>
  </sheetData>
  <autoFilter ref="A4:F385">
    <extLst/>
  </autoFilter>
  <sortState ref="B2:AG382">
    <sortCondition ref="B2:B382"/>
    <sortCondition ref="D2:D382" descending="1"/>
  </sortState>
  <mergeCells count="2">
    <mergeCell ref="A2:F2"/>
    <mergeCell ref="A3:F3"/>
  </mergeCells>
  <pageMargins left="0.708661417322835" right="0.708661417322835" top="0.748031496062992" bottom="0.748031496062992" header="0.31496062992126" footer="0.31496062992126"/>
  <pageSetup paperSize="9" orientation="portrait"/>
  <headerFooter>
    <oddHeader>&amp;C&amp;12 2021年春季如皋市卫健系统部分事业单位公开招聘工作人员笔试成绩</oddHeader>
    <oddFooter>&amp;C登分：                        核分：                        纪检监督：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1026_601b4781d98c7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2021-02-04T01:02:00Z</dcterms:created>
  <cp:lastPrinted>2021-02-20T06:41:00Z</cp:lastPrinted>
  <dcterms:modified xsi:type="dcterms:W3CDTF">2021-02-20T11:12:56Z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